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fin sumos pagal paskirti" sheetId="1" r:id="rId1"/>
    <sheet name="fin sumu likuciai" sheetId="2" r:id="rId2"/>
    <sheet name="finansine bukle" sheetId="3" r:id="rId3"/>
    <sheet name="veiklos" sheetId="4" r:id="rId4"/>
    <sheet name="aiskinamasis rastas" sheetId="5" r:id="rId5"/>
  </sheets>
  <definedNames>
    <definedName name="_Hlk481756481" localSheetId="4">'aiskinamasis rastas'!$B$24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  <c r="H30" i="4"/>
  <c r="I27" i="4"/>
  <c r="H27" i="4"/>
  <c r="I21" i="4"/>
  <c r="I20" i="4" s="1"/>
  <c r="I45" i="4" s="1"/>
  <c r="I53" i="4" s="1"/>
  <c r="I55" i="4" s="1"/>
  <c r="H21" i="4"/>
  <c r="H20" i="4" s="1"/>
  <c r="H45" i="4" s="1"/>
  <c r="H53" i="4" s="1"/>
  <c r="H55" i="4" s="1"/>
  <c r="G90" i="3" l="1"/>
  <c r="F90" i="3"/>
  <c r="G86" i="3"/>
  <c r="F86" i="3"/>
  <c r="G84" i="3"/>
  <c r="F84" i="3"/>
  <c r="G75" i="3"/>
  <c r="F75" i="3"/>
  <c r="G69" i="3"/>
  <c r="F69" i="3"/>
  <c r="G65" i="3"/>
  <c r="F65" i="3"/>
  <c r="G64" i="3"/>
  <c r="F64" i="3"/>
  <c r="G59" i="3"/>
  <c r="G94" i="3" s="1"/>
  <c r="F59" i="3"/>
  <c r="F94" i="3" s="1"/>
  <c r="G49" i="3"/>
  <c r="F49" i="3"/>
  <c r="G42" i="3"/>
  <c r="G41" i="3" s="1"/>
  <c r="G58" i="3" s="1"/>
  <c r="F42" i="3"/>
  <c r="F41" i="3" s="1"/>
  <c r="F58" i="3" s="1"/>
  <c r="G27" i="3"/>
  <c r="F27" i="3"/>
  <c r="G21" i="3"/>
  <c r="F21" i="3"/>
  <c r="G20" i="3"/>
  <c r="F20" i="3"/>
  <c r="H17" i="2" l="1"/>
  <c r="G17" i="2"/>
  <c r="F17" i="2"/>
  <c r="E17" i="2"/>
  <c r="D17" i="2"/>
  <c r="C17" i="2"/>
  <c r="H15" i="2"/>
  <c r="M24" i="1" l="1"/>
  <c r="M22" i="1" s="1"/>
  <c r="M23" i="1"/>
  <c r="L22" i="1"/>
  <c r="K22" i="1"/>
  <c r="J22" i="1"/>
  <c r="I22" i="1"/>
  <c r="H22" i="1"/>
  <c r="G22" i="1"/>
  <c r="F22" i="1"/>
  <c r="E22" i="1"/>
  <c r="D22" i="1"/>
  <c r="C22" i="1"/>
  <c r="M21" i="1"/>
  <c r="M20" i="1"/>
  <c r="M19" i="1"/>
  <c r="L19" i="1"/>
  <c r="K19" i="1"/>
  <c r="J19" i="1"/>
  <c r="I19" i="1"/>
  <c r="H19" i="1"/>
  <c r="G19" i="1"/>
  <c r="F19" i="1"/>
  <c r="E19" i="1"/>
  <c r="D19" i="1"/>
  <c r="C19" i="1"/>
  <c r="M18" i="1"/>
  <c r="M17" i="1"/>
  <c r="M16" i="1"/>
  <c r="L16" i="1"/>
  <c r="K16" i="1"/>
  <c r="J16" i="1"/>
  <c r="I16" i="1"/>
  <c r="H16" i="1"/>
  <c r="G16" i="1"/>
  <c r="F16" i="1"/>
  <c r="E16" i="1"/>
  <c r="D16" i="1"/>
  <c r="C16" i="1"/>
  <c r="M15" i="1"/>
  <c r="M14" i="1"/>
  <c r="M13" i="1" s="1"/>
  <c r="M25" i="1" s="1"/>
  <c r="L13" i="1"/>
  <c r="L25" i="1" s="1"/>
  <c r="K13" i="1"/>
  <c r="K25" i="1" s="1"/>
  <c r="J13" i="1"/>
  <c r="J25" i="1" s="1"/>
  <c r="I13" i="1"/>
  <c r="I25" i="1" s="1"/>
  <c r="H13" i="1"/>
  <c r="H25" i="1" s="1"/>
  <c r="G13" i="1"/>
  <c r="G25" i="1" s="1"/>
  <c r="F13" i="1"/>
  <c r="F25" i="1" s="1"/>
  <c r="E13" i="1"/>
  <c r="E25" i="1" s="1"/>
  <c r="D13" i="1"/>
  <c r="D25" i="1" s="1"/>
  <c r="C13" i="1"/>
  <c r="C25" i="1" s="1"/>
</calcChain>
</file>

<file path=xl/sharedStrings.xml><?xml version="1.0" encoding="utf-8"?>
<sst xmlns="http://schemas.openxmlformats.org/spreadsheetml/2006/main" count="395" uniqueCount="288">
  <si>
    <t>20-ojo VSAFAS „Finansavimo sumos“</t>
  </si>
  <si>
    <t>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</si>
  <si>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</si>
  <si>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</si>
  <si>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</si>
  <si>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</si>
  <si>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</si>
  <si>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</si>
  <si>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</si>
  <si>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</si>
  <si>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</si>
  <si>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</si>
  <si>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</si>
  <si>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</si>
  <si>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</si>
  <si>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</si>
  <si>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</si>
  <si>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</si>
  <si>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</si>
  <si>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</si>
  <si>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</si>
  <si>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</si>
  <si>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</si>
  <si>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</si>
  <si>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</si>
  <si>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</si>
  <si>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</si>
  <si>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</si>
  <si>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</si>
  <si>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</si>
  <si>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</si>
  <si>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</si>
  <si>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</si>
  <si>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</si>
  <si>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</si>
  <si>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</si>
  <si>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</si>
  <si>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</si>
  <si>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5 priedas</t>
  </si>
  <si>
    <t>ŠIAULIŲ DAINŲ MUZIKOS MOKYKLA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</si>
  <si>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</si>
  <si>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</si>
  <si>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</si>
  <si>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</si>
  <si>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</si>
  <si>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</si>
  <si>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</si>
  <si>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</si>
  <si>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</si>
  <si>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</si>
  <si>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</si>
  <si>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</si>
  <si>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</si>
  <si>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</si>
  <si>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</si>
  <si>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</si>
  <si>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</si>
  <si>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</si>
  <si>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</si>
  <si>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</si>
  <si>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 DAINŲ MUZIKOS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</si>
  <si>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</si>
  <si>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191819380, Dainų g. 26, Šiauliai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</si>
  <si>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</si>
  <si>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</si>
  <si>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2017 M. KOVO 31 D. DUOMENIS</t>
  </si>
  <si>
    <t xml:space="preserve">2017-05-05 Nr. S- 167          </t>
  </si>
  <si>
    <t>(data)</t>
  </si>
  <si>
    <t>Pateikimo valiuta ir tikslumas: eurais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</si>
  <si>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</si>
  <si>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</si>
  <si>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</si>
  <si>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</si>
  <si>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</si>
  <si>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</si>
  <si>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</si>
  <si>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</si>
  <si>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1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</si>
  <si>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</si>
  <si>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</si>
  <si>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</si>
  <si>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</si>
  <si>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</si>
  <si>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</si>
  <si>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</si>
  <si>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</si>
  <si>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</si>
  <si>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</si>
  <si>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</si>
  <si>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</si>
  <si>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</si>
  <si>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</si>
  <si>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</si>
  <si>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</si>
  <si>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</si>
  <si>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</si>
  <si>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</si>
  <si>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</si>
  <si>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</si>
  <si>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</si>
  <si>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</si>
  <si>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</si>
  <si>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</si>
  <si>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</si>
  <si>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</si>
  <si>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</si>
  <si>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</si>
  <si>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</si>
  <si>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</si>
  <si>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</si>
  <si>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</si>
  <si>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</si>
  <si>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</si>
  <si>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</si>
  <si>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</si>
  <si>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</si>
  <si>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</si>
  <si>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</si>
  <si>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2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</si>
  <si>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</si>
  <si>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</si>
  <si>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</si>
  <si>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</si>
  <si>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</si>
  <si>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</si>
  <si>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</si>
  <si>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</si>
  <si>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</si>
  <si>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</si>
  <si>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</si>
  <si>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</si>
  <si>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</si>
  <si>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</si>
  <si>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</si>
  <si>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</si>
  <si>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</si>
  <si>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</si>
  <si>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</si>
  <si>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</si>
  <si>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</si>
  <si>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</si>
  <si>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</si>
  <si>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</si>
  <si>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3</t>
  </si>
  <si>
    <t>D.</t>
  </si>
  <si>
    <t>FINANSAVIMO SUMOS</t>
  </si>
  <si>
    <t>4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</si>
  <si>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</si>
  <si>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</si>
  <si>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</si>
  <si>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</si>
  <si>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E.</t>
  </si>
  <si>
    <t>ĮSIPAREIGOJIMAI</t>
  </si>
  <si>
    <t>5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</si>
  <si>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</si>
  <si>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</si>
  <si>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</si>
  <si>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</si>
  <si>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</si>
  <si>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</si>
  <si>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</si>
  <si>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</si>
  <si>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</si>
  <si>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</si>
  <si>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</si>
  <si>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</si>
  <si>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</si>
  <si>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</si>
  <si>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</si>
  <si>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</si>
  <si>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</si>
  <si>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</si>
  <si>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</si>
  <si>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</si>
  <si>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</si>
  <si>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</si>
  <si>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</si>
  <si>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</si>
  <si>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</si>
  <si>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</si>
  <si>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</si>
  <si>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</si>
  <si>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</si>
  <si>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</si>
  <si>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</si>
  <si>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</si>
  <si>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</si>
  <si>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</si>
  <si>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</si>
  <si>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</si>
  <si>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</si>
  <si>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</si>
  <si>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</si>
  <si>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</t>
  </si>
  <si>
    <t>Algirdas Navickas</t>
  </si>
  <si>
    <t xml:space="preserve">(viešojo sektoriaus subjekto vadovas arba igaliotas administracijos vadovas)                                                </t>
  </si>
  <si>
    <t>(parašas)</t>
  </si>
  <si>
    <t>(vardas ir pavardė)</t>
  </si>
  <si>
    <t>Rasa Šeškienė</t>
  </si>
  <si>
    <t xml:space="preserve">_________________________________________________              ________________                                     </t>
  </si>
  <si>
    <t>________________</t>
  </si>
  <si>
    <t>(vyriausiasis buhalteris)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</si>
  <si>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</si>
  <si>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</si>
  <si>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</si>
  <si>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</si>
  <si>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191819380, DAINŲ g. 26, Šiauliai</t>
  </si>
  <si>
    <t>(viešojo sektoriaus subjekto, parengusio veiklos rezultatų ataskaitą</t>
  </si>
  <si>
    <t>arba konsoliduotąją veiklos rezultatų ataskaitą,  kodas, adresas)</t>
  </si>
  <si>
    <t>VEIKLOS REZULTATŲ ATASKAITA</t>
  </si>
  <si>
    <t>__2017-05-05_Nr.__S-167 ___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</si>
  <si>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</si>
  <si>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</si>
  <si>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</si>
  <si>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</si>
  <si>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</si>
  <si>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</si>
  <si>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</si>
  <si>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</si>
  <si>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</si>
  <si>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</si>
  <si>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</si>
  <si>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</si>
  <si>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</si>
  <si>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</si>
  <si>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</si>
  <si>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</si>
  <si>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</si>
  <si>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</si>
  <si>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</si>
  <si>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</si>
  <si>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</si>
  <si>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</si>
  <si>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</si>
  <si>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</si>
  <si>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</si>
  <si>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</si>
  <si>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</si>
  <si>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</si>
  <si>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</si>
  <si>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</si>
  <si>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</si>
  <si>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</si>
  <si>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</si>
  <si>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</si>
  <si>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</si>
  <si>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</si>
  <si>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</si>
  <si>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</si>
  <si>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</si>
  <si>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</si>
  <si>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</si>
  <si>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</si>
  <si>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</si>
  <si>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</si>
  <si>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</si>
  <si>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</si>
  <si>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</si>
  <si>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</si>
  <si>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</si>
  <si>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</si>
  <si>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</si>
  <si>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</si>
  <si>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</si>
  <si>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</si>
  <si>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</si>
  <si>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</si>
  <si>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</si>
  <si>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</si>
  <si>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</si>
  <si>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</si>
  <si>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</si>
  <si>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</si>
  <si>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</si>
  <si>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</si>
  <si>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</si>
  <si>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</si>
  <si>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</si>
  <si>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</si>
  <si>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</si>
  <si>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</si>
  <si>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</si>
  <si>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</si>
  <si>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</si>
  <si>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___Direktorius______                     </t>
  </si>
  <si>
    <t>(teisės aktais įpareigoto pasirašyti asmens pareigų pavadinimas)                       (parašas)</t>
  </si>
  <si>
    <t>Vyr. buhalterė</t>
  </si>
  <si>
    <t>(vyriausiasis buhalteris(buhalteris), jeigu privaloma pagal teisės aktus)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</si>
</sst>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"/>
  </numFmts>
  <fonts count="25">
    <font>
      <sz val="11"/>
      <color theme="1"/>
      <name val="Calibri"/>
      <family val="2"/>
      <scheme val="minor"/>
    </font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NewRoman,Bold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1"/>
      <name val="Calibri"/>
      <family val="2"/>
      <charset val="186"/>
    </font>
    <font>
      <u/>
      <sz val="10"/>
      <color indexed="8"/>
      <name val="Times New Roman"/>
      <family val="1"/>
      <charset val="186"/>
    </font>
    <font>
      <u/>
      <sz val="10"/>
      <color indexed="8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4" fontId="4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0" fillId="2" borderId="0" xfId="0" applyNumberFormat="1" applyFill="1"/>
    <xf numFmtId="4" fontId="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49" fontId="0" fillId="2" borderId="0" xfId="0" applyNumberFormat="1" applyFill="1"/>
    <xf numFmtId="1" fontId="0" fillId="2" borderId="0" xfId="0" applyNumberFormat="1" applyFill="1"/>
    <xf numFmtId="0" fontId="0" fillId="2" borderId="0" xfId="0" applyNumberFormat="1" applyFill="1"/>
    <xf numFmtId="0" fontId="12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vertical="top" wrapText="1"/>
    </xf>
    <xf numFmtId="0" fontId="12" fillId="2" borderId="3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vertical="top" wrapText="1"/>
    </xf>
    <xf numFmtId="0" fontId="12" fillId="4" borderId="0" xfId="0" applyFont="1" applyFill="1" applyAlignment="1" applyProtection="1">
      <alignment vertical="center" wrapText="1"/>
    </xf>
    <xf numFmtId="0" fontId="14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49" fontId="13" fillId="3" borderId="6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horizontal="left" vertical="center" wrapText="1"/>
    </xf>
    <xf numFmtId="49" fontId="13" fillId="3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/>
    </xf>
    <xf numFmtId="0" fontId="20" fillId="3" borderId="6" xfId="0" applyFont="1" applyFill="1" applyBorder="1" applyAlignment="1" applyProtection="1">
      <alignment horizontal="left" vertical="center"/>
    </xf>
    <xf numFmtId="0" fontId="20" fillId="3" borderId="6" xfId="0" applyFont="1" applyFill="1" applyBorder="1" applyAlignment="1" applyProtection="1">
      <alignment horizontal="left" vertical="center" wrapText="1"/>
    </xf>
    <xf numFmtId="49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 wrapText="1"/>
    </xf>
    <xf numFmtId="49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</xf>
    <xf numFmtId="49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 wrapText="1"/>
    </xf>
    <xf numFmtId="4" fontId="21" fillId="0" borderId="1" xfId="0" applyNumberFormat="1" applyFont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 wrapText="1"/>
    </xf>
    <xf numFmtId="49" fontId="1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vertical="center" wrapText="1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20" fillId="2" borderId="6" xfId="0" applyFont="1" applyFill="1" applyBorder="1" applyAlignment="1" applyProtection="1">
      <alignment horizontal="left" vertical="center"/>
    </xf>
    <xf numFmtId="0" fontId="20" fillId="2" borderId="7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7" xfId="0" applyFont="1" applyFill="1" applyBorder="1" applyAlignment="1" applyProtection="1">
      <alignment horizontal="left" vertical="center" wrapText="1"/>
    </xf>
    <xf numFmtId="2" fontId="12" fillId="2" borderId="1" xfId="0" applyNumberFormat="1" applyFont="1" applyFill="1" applyBorder="1" applyAlignment="1" applyProtection="1">
      <alignment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</xf>
    <xf numFmtId="0" fontId="18" fillId="3" borderId="7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0" xfId="0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vertical="center" wrapText="1"/>
    </xf>
    <xf numFmtId="0" fontId="2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wrapText="1"/>
    </xf>
    <xf numFmtId="0" fontId="12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center" wrapText="1"/>
    </xf>
    <xf numFmtId="0" fontId="12" fillId="2" borderId="0" xfId="0" applyFont="1" applyFill="1" applyAlignment="1" applyProtection="1">
      <alignment horizontal="left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/>
    </xf>
    <xf numFmtId="4" fontId="23" fillId="3" borderId="1" xfId="0" applyNumberFormat="1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1" fillId="4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horizontal="right" vertical="center"/>
    </xf>
    <xf numFmtId="4" fontId="23" fillId="4" borderId="1" xfId="0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vertical="center" wrapText="1"/>
    </xf>
    <xf numFmtId="4" fontId="23" fillId="5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4" fontId="21" fillId="4" borderId="1" xfId="0" applyNumberFormat="1" applyFont="1" applyFill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3" borderId="6" xfId="0" applyFont="1" applyFill="1" applyBorder="1" applyAlignment="1">
      <alignment vertical="center" wrapText="1"/>
    </xf>
    <xf numFmtId="0" fontId="23" fillId="3" borderId="7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21" fillId="0" borderId="3" xfId="0" applyFont="1" applyBorder="1" applyAlignment="1">
      <alignment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15</xdr:col>
      <xdr:colOff>219075</xdr:colOff>
      <xdr:row>70</xdr:row>
      <xdr:rowOff>76200</xdr:rowOff>
    </xdr:to>
    <xdr:sp macro="" textlink="">
      <xdr:nvSpPr>
        <xdr:cNvPr id="2" name="TextBox 1"/>
        <xdr:cNvSpPr txBox="1"/>
      </xdr:nvSpPr>
      <xdr:spPr>
        <a:xfrm>
          <a:off x="171450" y="95250"/>
          <a:ext cx="9191625" cy="1331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ŠIAULIŲ DAINŲ MUZIKOS MOKYKLA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Šiaulių miesto savivaldybės administracijos</a:t>
          </a:r>
          <a:r>
            <a:rPr lang="lt-LT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Strateginės plėtros ir ekonomikos departamento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Strateginio planavimo ir finansų skyriui</a:t>
          </a:r>
          <a:r>
            <a:rPr lang="lt-L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lt-L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						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2017-05-05  Nr. S-167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algn="ctr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2017 M. I KETVIRČIO TARPINIŲ FINANSINIŲ ATASKAITŲ RINKINIO AIŠKINAMASIS RAŠTAS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0" algn="ctr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I. Bendroji dalis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Šiaulių Dainų muzikos mokykla – biudžetinė įstaiga, įregistruota Juridinių asmenų registre, kodas 191819380, finansuojama iš savivaldybės biudžeto. Mokyklos adresas – Dainų 26, Šiauliai.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Mokykla turi keturias sąskaitas banke (biudžeto lėšų, įmokų lėšų, paramos bei pavedimų ir privatizavimo fondo lėšų). Mokykla finansuojama iš miesto savivaldybės biudžeto lėšų, veikla-neformalus ugdymas. Mokykloje dirba 62 darbuotojų, iš kurių 48-pedagogai.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	Kontroliuojamų arba asocijuotų subjektų, filialų ar kitų struktūrinių padalinių mokykla neturi.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Finansinės ataskaitos teikiamos už 2017 m. pirmąjį ketvirtį.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Finansinėse ataskaitose pateikiami duomenys išreikšti Lietuvos Respublikos piniginiais vienetais-Eurais.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lvl="0" algn="ctr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II. Apskaitos politika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Bendrieji apskaitos principai, metodai ir taisyklės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Šiaulių Dainų muzikos mokyklos finansinės ataskaitos parengtos pagal Lietuvos Respublikos finansinę apskaitą ir finansinių ataskaitų parengimą reglamentuojančius teisės aktus bei Viešojo sektoriaus apskaitos ir finansinės atskaitomybės standartus (toliau-VSAFAS). Mokykla taiko tokią apskaitos politiką, kuri užtikrina, kad apskaitos duomenys atitiktų kiekvieno taikytino VSAFAS reikalavimus. Jeigu nėra konkretaus VSAFAS reikalavimo, mokykla vadovaujasi bendraisiais apskaitos principais, nustatytais 1-ajame VSAFAS ,,Informacijos pateikimas finansinių ataskaitų rinkinyje“. Dėl nacionalinės valiutos pasikeitimo Lietuvos Respublikoje 2014 m. gruodžio 1 d. mokyklos direktoriaus įsakymu Nr. V-65 patvirtintas euro įvedimo priemonių planas, o 2015 m. sausio 2 d. įsakymu Nr. V-2a ,,Dėl apskaitos politikos tęstinumo po euro įvedimo“ peržiūrėta ir koreguota mokyklos apskaitos politika. 2017 m. vasario 1 d. įsigaliojus Lietuvos Respublikos Valstybės ir savivaldybių įstaigų darbuotojų darbo apmokėjimo įstatymui direktoriaus įsakymu Nr. V-10 koreguotos atskiros apskaitos politikos dalys.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Sudarydamas finansines ataskaitas mokykla vadovaujasi sąskaitų planu, kuris buvo parengtas pagal pavyzdinį biudžetinių įstaigų sąskaitų planą ir patvirtintas 2009 m., 2011 m. sausio 18 d. direktoriaus įsakymu Nr. V-21A planas papildytas ir pakoreguotas. Sąskaitų planas apima privalomojo sąskaitų plano sąskaitas ir privalomus detalizuojančius požymius, taip pat registravimo sąskaitas ir kitus požymius.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Finansinės būklės ataskaitos pagal 201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m. kovo 31 d. duomenis sumų paaiškinimas: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A. ILGALAIKIS TURTAS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155084,14 €.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Ši suma susidaro iš  materialaus turto vertės likučio, sąskaita Nr. 12 – 154164,23 € ir nematerialaus turto vertės likučio, sąskaita Nr.112 – 919,91 €.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C. TRUMPALAIKIS TURTAS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166070,92€.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Ši suma susidaro iš sukauptų gautinų sumų likučio (PBSP sąskaita Nr. 228) – 123612,32 €.  Sukauptos gautinos sumos už suteiktas paslaugas (PBSP sąskaita Nr. 229) – 26787,13 €. Pinigų likučiai atsiskaitomosiose sąskaitose (PBSP sąskaita Nr. 24) –8237,87 €, iš kurių: 2391,41 €-savivaldybės biudžeto, 288,0 € – tėvų įmokų , 4658,46 € – paramos ir labdaros, 900,0 € lyderystės programos lėšos ir medžiagų likutis –7433,60 €.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IŠ VISO TURTO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–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321 155,06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€,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kurį sudaro Finansinės būklės ataskaitos A+C straipsniai.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D. FINANSAVIMO SUMOS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166 251,82 €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(pridedamas 20-ojo VSAFAS             4 priedas).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E. ĮSIPAREIGOJIMAI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137 384,25 €.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Šią sumą sudaro mokėtinos sumos į biudžetą (PBSP sąskaitos Nr.2252, Nr. 2267) – 1394,60 €, tiekėjams mokėtinų sumų (PBSP sąskaita Nr. 691) – 7549,88 €, su darbo santykiais susiję įsipareigojimai (PBSP sąskaitos Nr. 692, Nr. 6922, Nr. 6923, Nr. 6928, Nr. 6925) – 46734,26 €, sukauptų mokėtinų sumų darbuotojams (atostoginių) likučio (PBSP sąskaita Nr. 695) –81705,51 €. 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GRYNASIS TURTAS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17 518,99 €.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Šią sumą sudaro ankstesnių ir einamų metų perviršio ir deficito suma. Einamųjų metų perviršis gautas iš per 2017 m. I ketvirtį surinktų tėvų įmokų lėšų  (PBSP sąskaitos Nr.741) – 18264,0 €, apskaičiuoto mokesčio už ilgalaikio turto nuomą (PBSP sąskaita Nr. 731) – 591,50 €ir finansavimo pajamų ir pagrindinės veiklos sąnaudų skirtumo. 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Iš viso finansavimo sumų, įsipareigojimų ir grynojo turto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321 155,06 €.</a:t>
          </a: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Veiklos rezultatų ataskaitos pagal 2017 m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kovo 31 d. duomenis sumų paaiškinimas :</a:t>
          </a:r>
          <a:endParaRPr lang="lt-LT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A. PAGRINDINĖS VEIKLOS PAJAMOS – 211 079,76 €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Šią sumą sudaro  panaudotų finansavimo sumų pajamos iš valstybės ir savivaldybės biudžetų ilgalaikiam turtui (PBSP sąskaitos Nr. 7014, Nr. 7015) – 1834,64 €, panaudotų finansavimo sumų iš savivaldybės biudžeto kitoms išlaidoms pajamų (PBSP sąskaita Nr. 7025) – 190335,23 €, panaudotų finansavimo sumų iš kitų finansavimo šaltinių nepiniginiam turtui įsigyti (PBSP sąskaita Nr. 7016) – 39,39 € ir sąskaitos Nr. 7026 – 15 €.Pagrindinės veiklos kitos pajamos susidaro iš apskaičiuotų paslaugų švietimo, socialinės apsaugos ir kitose įstaigose pajamų (PBSP sąskaita Nr. 741) –18264,0 €,  bei apskaičiuoto mokesčio už turto nuomą (PBSP sąskaita Nr.731) – 591,50 €.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B.PAGRINDINĖS VEIKLOS SĄNAUDOS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199 431,76 €.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Ši suma susidaro iš darbo užmokesčio sąnaudų (PBSP sąskaita Nr. 8701) – 139551,46 €, socialinio draudimo sąnaudų (PBSP sąskaita Nr. 8702) – 43081,99 €, ilgalaikio turto nusidėvėjimo ir amortizacijos sąnaudų (PBSP sąskaita Nr. 8703) – 2021,95 €, komunalinių paslaugų ir ryšių sąnaudų (PBSP sąskaita Nr. 8704) – 6361,91 €, kvalifikacijos kėlimo (PBSP sąskaita Nr. 8707) – 133,0 € kitų paslaugų sąnaudų (PBSP sąskaita Nr. 8712) – 8281,45 €.</a:t>
          </a:r>
        </a:p>
        <a:p>
          <a:pPr lvl="0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GRYNASIS PERVIRŠIS AR DEFICITAS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11648,0 €.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Šią sumą sudaro pagrindinės veiklos pajamų ir pagrindinės veikos sąnaudų skirtumas.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Direktorius								Algirdas Navickas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Vyr. buhalterė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Rasa Šeškienė, tel. 52 60 43 </a:t>
          </a:r>
        </a:p>
        <a:p>
          <a:endParaRPr lang="lt-LT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4"/>
  <sheetViews>
    <sheetView topLeftCell="A10" workbookViewId="0">
      <selection activeCell="P13" sqref="P13"/>
    </sheetView>
  </sheetViews>
  <sheetFormatPr defaultColWidth="10.42578125" defaultRowHeight="12"/>
  <cols>
    <col min="1" max="1" width="5.7109375" style="5" customWidth="1"/>
    <col min="2" max="2" width="34.7109375" style="2" customWidth="1"/>
    <col min="3" max="3" width="11.85546875" style="2" customWidth="1"/>
    <col min="4" max="4" width="13.42578125" style="2" customWidth="1"/>
    <col min="5" max="5" width="12.5703125" style="2" customWidth="1"/>
    <col min="6" max="6" width="12.140625" style="2" customWidth="1"/>
    <col min="7" max="7" width="12.42578125" style="2" customWidth="1"/>
    <col min="8" max="10" width="13.42578125" style="2" customWidth="1"/>
    <col min="11" max="11" width="11.85546875" style="2" customWidth="1"/>
    <col min="12" max="12" width="12.85546875" style="2" customWidth="1"/>
    <col min="13" max="13" width="11.42578125" style="2" customWidth="1"/>
    <col min="14" max="16384" width="10.42578125" style="2"/>
  </cols>
  <sheetData>
    <row r="1" spans="1:32" ht="15">
      <c r="A1" s="1">
        <v>1</v>
      </c>
      <c r="I1" s="3"/>
      <c r="J1" s="3"/>
      <c r="K1" s="3"/>
      <c r="Y1" s="4"/>
      <c r="Z1" s="4"/>
      <c r="AA1" s="4"/>
      <c r="AB1" s="4"/>
      <c r="AC1" s="4"/>
      <c r="AD1" s="4"/>
      <c r="AE1" s="4"/>
      <c r="AF1" s="4"/>
    </row>
    <row r="2" spans="1:32" ht="15">
      <c r="K2" s="2" t="s">
        <v>0</v>
      </c>
      <c r="Y2" s="4"/>
      <c r="Z2" s="4"/>
      <c r="AA2" s="4"/>
      <c r="AB2" s="4"/>
      <c r="AC2" s="4"/>
      <c r="AD2" s="4"/>
      <c r="AE2" s="4"/>
      <c r="AF2" s="4"/>
    </row>
    <row r="3" spans="1:32" ht="15">
      <c r="K3" s="2" t="s">
        <v>1</v>
      </c>
      <c r="Y3" s="4"/>
      <c r="Z3" s="4"/>
      <c r="AA3" s="4"/>
      <c r="AB3" s="4"/>
      <c r="AC3" s="4"/>
      <c r="AD3" s="4"/>
      <c r="AE3" s="4"/>
      <c r="AF3" s="4"/>
    </row>
    <row r="4" spans="1:32" ht="15">
      <c r="Y4" s="4"/>
      <c r="Z4" s="4"/>
      <c r="AA4" s="4"/>
      <c r="AB4" s="4"/>
      <c r="AC4" s="4"/>
      <c r="AD4" s="4"/>
      <c r="AE4" s="4"/>
      <c r="AF4" s="4"/>
    </row>
    <row r="5" spans="1:32" ht="1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Y5" s="4"/>
      <c r="Z5" s="4"/>
      <c r="AA5" s="4"/>
      <c r="AB5" s="4"/>
      <c r="AC5" s="4"/>
      <c r="AD5" s="4"/>
      <c r="AE5" s="4"/>
      <c r="AF5" s="4"/>
    </row>
    <row r="6" spans="1:32" ht="6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Y6" s="4"/>
      <c r="Z6" s="4"/>
      <c r="AA6" s="4"/>
      <c r="AB6" s="4"/>
      <c r="AC6" s="4"/>
      <c r="AD6" s="4"/>
      <c r="AE6" s="4"/>
      <c r="AF6" s="4"/>
    </row>
    <row r="7" spans="1:32" ht="8.25" customHeight="1">
      <c r="Y7" s="4"/>
      <c r="Z7" s="4"/>
      <c r="AA7" s="4"/>
      <c r="AB7" s="4"/>
      <c r="AC7" s="4"/>
      <c r="AD7" s="4"/>
      <c r="AE7" s="4"/>
      <c r="AF7" s="4"/>
    </row>
    <row r="8" spans="1:32" ht="15">
      <c r="A8" s="6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Y8" s="4"/>
      <c r="Z8" s="4"/>
      <c r="AA8" s="4"/>
      <c r="AB8" s="4"/>
      <c r="AC8" s="4"/>
      <c r="AD8" s="4"/>
      <c r="AE8" s="4"/>
      <c r="AF8" s="4"/>
    </row>
    <row r="9" spans="1:32" ht="15">
      <c r="Y9" s="4"/>
      <c r="Z9" s="4"/>
      <c r="AA9" s="4"/>
      <c r="AB9" s="4"/>
      <c r="AC9" s="4"/>
      <c r="AD9" s="4"/>
      <c r="AE9" s="4"/>
      <c r="AF9" s="4"/>
    </row>
    <row r="10" spans="1:32" ht="14.1" customHeight="1">
      <c r="A10" s="8" t="s">
        <v>4</v>
      </c>
      <c r="B10" s="8" t="s">
        <v>5</v>
      </c>
      <c r="C10" s="8" t="s">
        <v>6</v>
      </c>
      <c r="D10" s="8" t="s">
        <v>7</v>
      </c>
      <c r="E10" s="8"/>
      <c r="F10" s="8"/>
      <c r="G10" s="8"/>
      <c r="H10" s="8"/>
      <c r="I10" s="8"/>
      <c r="J10" s="9"/>
      <c r="K10" s="9"/>
      <c r="L10" s="8"/>
      <c r="M10" s="8" t="s">
        <v>8</v>
      </c>
      <c r="Y10" s="4"/>
      <c r="Z10" s="4"/>
      <c r="AA10" s="4"/>
      <c r="AB10" s="4"/>
      <c r="AC10" s="4"/>
      <c r="AD10" s="4"/>
      <c r="AE10" s="4"/>
      <c r="AF10" s="4"/>
    </row>
    <row r="11" spans="1:32" ht="101.25" customHeight="1">
      <c r="A11" s="8"/>
      <c r="B11" s="8"/>
      <c r="C11" s="8"/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1" t="s">
        <v>14</v>
      </c>
      <c r="J11" s="10" t="s">
        <v>15</v>
      </c>
      <c r="K11" s="10" t="s">
        <v>16</v>
      </c>
      <c r="L11" s="12" t="s">
        <v>17</v>
      </c>
      <c r="M11" s="8"/>
      <c r="Y11" s="4"/>
      <c r="Z11" s="4"/>
      <c r="AA11" s="4"/>
      <c r="AB11" s="4"/>
      <c r="AC11" s="4"/>
      <c r="AD11" s="4"/>
      <c r="AE11" s="4"/>
      <c r="AF11" s="4"/>
    </row>
    <row r="12" spans="1:32" ht="14.1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  <c r="Y12" s="4"/>
      <c r="Z12" s="4"/>
      <c r="AA12" s="4"/>
      <c r="AB12" s="4"/>
      <c r="AC12" s="4"/>
      <c r="AD12" s="4"/>
      <c r="AE12" s="4"/>
      <c r="AF12" s="4"/>
    </row>
    <row r="13" spans="1:32" ht="52.5" customHeight="1">
      <c r="A13" s="10" t="s">
        <v>18</v>
      </c>
      <c r="B13" s="15" t="s">
        <v>19</v>
      </c>
      <c r="C13" s="16">
        <f>C14+C15</f>
        <v>9481.82</v>
      </c>
      <c r="D13" s="16">
        <f t="shared" ref="D13:M13" si="0">D14+D15</f>
        <v>900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241.39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10140.43</v>
      </c>
      <c r="Y13" s="4"/>
      <c r="Z13" s="4"/>
      <c r="AA13" s="4"/>
      <c r="AB13" s="4"/>
      <c r="AC13" s="4"/>
      <c r="AD13" s="4"/>
      <c r="AE13" s="4"/>
      <c r="AF13" s="4"/>
    </row>
    <row r="14" spans="1:32" ht="14.1" customHeight="1">
      <c r="A14" s="17" t="s">
        <v>20</v>
      </c>
      <c r="B14" s="18" t="s">
        <v>21</v>
      </c>
      <c r="C14" s="2">
        <v>9481.82</v>
      </c>
      <c r="D14" s="19">
        <v>900</v>
      </c>
      <c r="E14" s="19"/>
      <c r="F14" s="19"/>
      <c r="G14" s="19"/>
      <c r="H14" s="19"/>
      <c r="I14" s="2">
        <v>241.39</v>
      </c>
      <c r="J14" s="19"/>
      <c r="K14" s="19"/>
      <c r="L14" s="19"/>
      <c r="M14" s="20">
        <f>C14+D14+E14+F14-G14-H14-I14-J14-K14+L14</f>
        <v>10140.43</v>
      </c>
      <c r="Y14" s="4"/>
      <c r="Z14" s="4"/>
      <c r="AA14" s="4"/>
      <c r="AB14" s="4"/>
      <c r="AC14" s="4"/>
      <c r="AD14" s="4"/>
      <c r="AE14" s="4"/>
      <c r="AF14" s="4"/>
    </row>
    <row r="15" spans="1:32" ht="14.1" customHeight="1">
      <c r="A15" s="17" t="s">
        <v>22</v>
      </c>
      <c r="B15" s="18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>
        <f>C15+D15+E15+F15-G15-H15-I15-J15-K15+L15</f>
        <v>0</v>
      </c>
      <c r="Y15" s="4"/>
      <c r="Z15" s="4"/>
      <c r="AA15" s="4"/>
      <c r="AB15" s="4"/>
      <c r="AC15" s="4"/>
      <c r="AD15" s="4"/>
      <c r="AE15" s="4"/>
      <c r="AF15" s="4"/>
    </row>
    <row r="16" spans="1:32" ht="52.5" customHeight="1">
      <c r="A16" s="10" t="s">
        <v>24</v>
      </c>
      <c r="B16" s="15" t="s">
        <v>25</v>
      </c>
      <c r="C16" s="16">
        <f>C17+C18</f>
        <v>139324.03</v>
      </c>
      <c r="D16" s="16">
        <f t="shared" ref="D16:M16" si="1">D17+D18</f>
        <v>115440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114758.03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140006</v>
      </c>
      <c r="Y16" s="4"/>
      <c r="Z16" s="4"/>
      <c r="AA16" s="4"/>
      <c r="AB16" s="4"/>
      <c r="AC16" s="4"/>
      <c r="AD16" s="4"/>
      <c r="AE16" s="4"/>
      <c r="AF16" s="4"/>
    </row>
    <row r="17" spans="1:32" ht="14.1" customHeight="1">
      <c r="A17" s="17" t="s">
        <v>26</v>
      </c>
      <c r="B17" s="18" t="s">
        <v>21</v>
      </c>
      <c r="C17" s="21">
        <v>139311.60999999999</v>
      </c>
      <c r="D17" s="19"/>
      <c r="E17" s="21"/>
      <c r="F17" s="19"/>
      <c r="G17" s="19"/>
      <c r="H17" s="19"/>
      <c r="I17" s="2">
        <v>1593.25</v>
      </c>
      <c r="J17" s="19"/>
      <c r="K17" s="19"/>
      <c r="L17" s="19"/>
      <c r="M17" s="20">
        <f>C17+D17+E17+F17-G17-H17-I17-J17-K17+L17</f>
        <v>137718.35999999999</v>
      </c>
      <c r="Y17" s="4"/>
      <c r="Z17" s="4"/>
      <c r="AA17" s="4"/>
      <c r="AB17" s="4"/>
      <c r="AC17" s="4"/>
      <c r="AD17" s="4"/>
      <c r="AE17" s="4"/>
      <c r="AF17" s="4"/>
    </row>
    <row r="18" spans="1:32" ht="14.1" customHeight="1">
      <c r="A18" s="17" t="s">
        <v>27</v>
      </c>
      <c r="B18" s="18" t="s">
        <v>23</v>
      </c>
      <c r="C18" s="21">
        <v>12.42</v>
      </c>
      <c r="D18" s="21">
        <v>115440</v>
      </c>
      <c r="E18" s="21"/>
      <c r="F18" s="19"/>
      <c r="G18" s="19"/>
      <c r="H18" s="19"/>
      <c r="I18" s="21">
        <v>113164.78</v>
      </c>
      <c r="J18" s="19"/>
      <c r="K18" s="19"/>
      <c r="L18" s="19"/>
      <c r="M18" s="20">
        <f>C18+D18+E18+F18-G18-H18-I18-J18-K18+L18</f>
        <v>2287.6399999999994</v>
      </c>
      <c r="Y18" s="4"/>
      <c r="Z18" s="4"/>
      <c r="AA18" s="4"/>
      <c r="AB18" s="4"/>
      <c r="AC18" s="4"/>
      <c r="AD18" s="4"/>
      <c r="AE18" s="4"/>
      <c r="AF18" s="4"/>
    </row>
    <row r="19" spans="1:32" ht="72">
      <c r="A19" s="10" t="s">
        <v>28</v>
      </c>
      <c r="B19" s="15" t="s">
        <v>29</v>
      </c>
      <c r="C19" s="16">
        <f>C20+C21</f>
        <v>0</v>
      </c>
      <c r="D19" s="16">
        <f t="shared" ref="D19:M19" si="2">D20+D21</f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Y19" s="4"/>
      <c r="Z19" s="4"/>
      <c r="AA19" s="4"/>
      <c r="AB19" s="4"/>
      <c r="AC19" s="4"/>
      <c r="AD19" s="4"/>
      <c r="AE19" s="4"/>
      <c r="AF19" s="4"/>
    </row>
    <row r="20" spans="1:32" ht="14.1" customHeight="1">
      <c r="A20" s="17" t="s">
        <v>30</v>
      </c>
      <c r="B20" s="18" t="s">
        <v>21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>
        <f>C20+D20+E20+F20-G20-H20-I20-J20-K20+L20</f>
        <v>0</v>
      </c>
      <c r="Y20" s="4"/>
      <c r="Z20" s="4"/>
      <c r="AA20" s="4"/>
      <c r="AB20" s="4"/>
      <c r="AC20" s="4"/>
      <c r="AD20" s="4"/>
      <c r="AE20" s="4"/>
      <c r="AF20" s="4"/>
    </row>
    <row r="21" spans="1:32" ht="14.1" customHeight="1">
      <c r="A21" s="17" t="s">
        <v>31</v>
      </c>
      <c r="B21" s="18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>
        <f>C21+D21+E21+F21-G21-H21-I21-J21-K21+L21</f>
        <v>0</v>
      </c>
      <c r="Y21" s="4"/>
      <c r="Z21" s="4"/>
      <c r="AA21" s="4"/>
      <c r="AB21" s="4"/>
      <c r="AC21" s="4"/>
      <c r="AD21" s="4"/>
      <c r="AE21" s="4"/>
      <c r="AF21" s="4"/>
    </row>
    <row r="22" spans="1:32" ht="14.1" customHeight="1">
      <c r="A22" s="10" t="s">
        <v>32</v>
      </c>
      <c r="B22" s="15" t="s">
        <v>33</v>
      </c>
      <c r="C22" s="16">
        <f>C23+C24</f>
        <v>11643.779999999999</v>
      </c>
      <c r="D22" s="16">
        <f t="shared" ref="D22:M22" si="3">D23+D24</f>
        <v>4516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54.39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16105.39</v>
      </c>
      <c r="Y22" s="4"/>
      <c r="Z22" s="4"/>
      <c r="AA22" s="4"/>
      <c r="AB22" s="4"/>
      <c r="AC22" s="4"/>
      <c r="AD22" s="4"/>
      <c r="AE22" s="4"/>
      <c r="AF22" s="4"/>
    </row>
    <row r="23" spans="1:32" ht="14.1" customHeight="1">
      <c r="A23" s="17" t="s">
        <v>34</v>
      </c>
      <c r="B23" s="18" t="s">
        <v>21</v>
      </c>
      <c r="C23" s="2">
        <v>1985.71</v>
      </c>
      <c r="D23" s="19"/>
      <c r="E23" s="19"/>
      <c r="F23" s="19"/>
      <c r="G23" s="19"/>
      <c r="H23" s="19"/>
      <c r="I23" s="2">
        <v>39.39</v>
      </c>
      <c r="J23" s="19"/>
      <c r="K23" s="19"/>
      <c r="L23" s="19"/>
      <c r="M23" s="20">
        <f>C23+D23+E23+F23-G23-H23-I23-J23-K23+L23</f>
        <v>1946.32</v>
      </c>
      <c r="Y23" s="4"/>
      <c r="Z23" s="4"/>
      <c r="AA23" s="4"/>
      <c r="AB23" s="4"/>
      <c r="AC23" s="4"/>
      <c r="AD23" s="4"/>
      <c r="AE23" s="4"/>
      <c r="AF23" s="4"/>
    </row>
    <row r="24" spans="1:32" ht="14.1" customHeight="1">
      <c r="A24" s="17" t="s">
        <v>35</v>
      </c>
      <c r="B24" s="18" t="s">
        <v>23</v>
      </c>
      <c r="C24" s="21">
        <v>9658.07</v>
      </c>
      <c r="D24" s="2">
        <v>4516</v>
      </c>
      <c r="E24" s="19"/>
      <c r="F24" s="19"/>
      <c r="G24" s="19"/>
      <c r="H24" s="19"/>
      <c r="I24" s="21">
        <v>15</v>
      </c>
      <c r="J24" s="19"/>
      <c r="K24" s="19"/>
      <c r="L24" s="19"/>
      <c r="M24" s="20">
        <f>C24+D24+E24+F24-G24-H24-I24-J24-K24+L24</f>
        <v>14159.07</v>
      </c>
      <c r="Y24" s="4"/>
      <c r="Z24" s="4"/>
      <c r="AA24" s="4"/>
      <c r="AB24" s="4"/>
      <c r="AC24" s="4"/>
      <c r="AD24" s="4"/>
      <c r="AE24" s="4"/>
      <c r="AF24" s="4"/>
    </row>
    <row r="25" spans="1:32" ht="14.1" customHeight="1">
      <c r="A25" s="10" t="s">
        <v>36</v>
      </c>
      <c r="B25" s="15" t="s">
        <v>37</v>
      </c>
      <c r="C25" s="16">
        <f>C13+C16+C19+C22</f>
        <v>160449.63</v>
      </c>
      <c r="D25" s="16">
        <f t="shared" ref="D25:M25" si="4">D13+D16+D19+D22</f>
        <v>120856</v>
      </c>
      <c r="E25" s="16">
        <f t="shared" si="4"/>
        <v>0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115053.81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166251.82</v>
      </c>
      <c r="Y25" s="4"/>
      <c r="Z25" s="4"/>
      <c r="AA25" s="4"/>
      <c r="AB25" s="4"/>
      <c r="AC25" s="4"/>
      <c r="AD25" s="4"/>
      <c r="AE25" s="4"/>
      <c r="AF25" s="4"/>
    </row>
    <row r="26" spans="1:32" ht="15">
      <c r="Y26" s="4"/>
      <c r="Z26" s="4"/>
      <c r="AA26" s="4"/>
      <c r="AB26" s="4"/>
      <c r="AC26" s="4"/>
      <c r="AD26" s="4"/>
      <c r="AE26" s="4"/>
      <c r="AF26" s="4"/>
    </row>
    <row r="27" spans="1:32" ht="15">
      <c r="Y27" s="4"/>
      <c r="Z27" s="4"/>
      <c r="AA27" s="4"/>
      <c r="AB27" s="4"/>
      <c r="AC27" s="4"/>
      <c r="AD27" s="4"/>
      <c r="AE27" s="4"/>
      <c r="AF27" s="4"/>
    </row>
    <row r="28" spans="1:32" ht="15">
      <c r="Y28" s="4"/>
      <c r="Z28" s="4"/>
      <c r="AA28" s="4"/>
      <c r="AB28" s="4"/>
      <c r="AC28" s="4"/>
      <c r="AD28" s="4"/>
      <c r="AE28" s="4"/>
      <c r="AF28" s="4"/>
    </row>
    <row r="29" spans="1:32" ht="15">
      <c r="Y29" s="4"/>
      <c r="Z29" s="4"/>
      <c r="AA29" s="4"/>
      <c r="AB29" s="4"/>
      <c r="AC29" s="4"/>
      <c r="AD29" s="4"/>
      <c r="AE29" s="4"/>
      <c r="AF29" s="4"/>
    </row>
    <row r="30" spans="1:32" ht="15">
      <c r="C30" s="22"/>
      <c r="D30" s="22"/>
      <c r="E30" s="22"/>
      <c r="F30" s="22"/>
      <c r="G30" s="22"/>
      <c r="H30" s="22"/>
      <c r="I30" s="22"/>
      <c r="J30" s="22"/>
      <c r="Y30" s="4"/>
      <c r="Z30" s="4"/>
      <c r="AA30" s="4"/>
      <c r="AB30" s="4"/>
      <c r="AC30" s="4"/>
      <c r="AD30" s="4"/>
      <c r="AE30" s="4"/>
      <c r="AF30" s="4"/>
    </row>
    <row r="31" spans="1:32" ht="15">
      <c r="Y31" s="4"/>
      <c r="Z31" s="4"/>
      <c r="AA31" s="4"/>
      <c r="AB31" s="4"/>
      <c r="AC31" s="4"/>
      <c r="AD31" s="4"/>
      <c r="AE31" s="4"/>
      <c r="AF31" s="4"/>
    </row>
    <row r="32" spans="1:32" ht="15">
      <c r="Y32" s="4"/>
      <c r="Z32" s="4"/>
      <c r="AA32" s="4"/>
      <c r="AB32" s="4"/>
      <c r="AC32" s="4"/>
      <c r="AD32" s="4"/>
      <c r="AE32" s="4"/>
      <c r="AF32" s="4"/>
    </row>
    <row r="33" spans="25:32" ht="15">
      <c r="Y33" s="4"/>
      <c r="Z33" s="4"/>
      <c r="AA33" s="4"/>
      <c r="AB33" s="4"/>
      <c r="AC33" s="4"/>
      <c r="AD33" s="4"/>
      <c r="AE33" s="4"/>
      <c r="AF33" s="4"/>
    </row>
    <row r="34" spans="25:32" ht="15">
      <c r="Y34" s="4"/>
      <c r="Z34" s="4"/>
      <c r="AA34" s="4"/>
      <c r="AB34" s="4"/>
      <c r="AC34" s="4"/>
      <c r="AD34" s="4"/>
      <c r="AE34" s="4"/>
      <c r="AF34" s="4"/>
    </row>
    <row r="35" spans="25:32" ht="15">
      <c r="Y35" s="4"/>
      <c r="Z35" s="4"/>
      <c r="AA35" s="4"/>
      <c r="AB35" s="4"/>
      <c r="AC35" s="4"/>
      <c r="AD35" s="4"/>
      <c r="AE35" s="4"/>
      <c r="AF35" s="4"/>
    </row>
    <row r="36" spans="25:32" ht="15">
      <c r="Y36" s="4"/>
      <c r="Z36" s="4"/>
      <c r="AA36" s="4"/>
      <c r="AB36" s="4"/>
      <c r="AC36" s="4"/>
      <c r="AD36" s="4"/>
      <c r="AE36" s="4"/>
      <c r="AF36" s="4"/>
    </row>
    <row r="37" spans="25:32" ht="15">
      <c r="Y37" s="4"/>
      <c r="Z37" s="4"/>
      <c r="AA37" s="4"/>
      <c r="AB37" s="4"/>
      <c r="AC37" s="4"/>
      <c r="AD37" s="4"/>
      <c r="AE37" s="4"/>
      <c r="AF37" s="4"/>
    </row>
    <row r="38" spans="25:32" ht="15">
      <c r="Y38" s="4"/>
      <c r="Z38" s="4"/>
      <c r="AA38" s="4"/>
      <c r="AB38" s="4"/>
      <c r="AC38" s="4"/>
      <c r="AD38" s="4"/>
      <c r="AE38" s="4"/>
      <c r="AF38" s="4"/>
    </row>
    <row r="39" spans="25:32" ht="15">
      <c r="Y39" s="4"/>
      <c r="Z39" s="4"/>
      <c r="AA39" s="4"/>
      <c r="AB39" s="4"/>
      <c r="AC39" s="4"/>
      <c r="AD39" s="4"/>
      <c r="AE39" s="4"/>
      <c r="AF39" s="4"/>
    </row>
    <row r="40" spans="25:32" ht="15">
      <c r="Y40" s="4"/>
      <c r="Z40" s="4"/>
      <c r="AA40" s="4"/>
      <c r="AB40" s="4"/>
      <c r="AC40" s="4"/>
      <c r="AD40" s="4"/>
      <c r="AE40" s="4"/>
      <c r="AF40" s="4"/>
    </row>
    <row r="41" spans="25:32" ht="15">
      <c r="Y41" s="4"/>
      <c r="Z41" s="4"/>
      <c r="AA41" s="4"/>
      <c r="AB41" s="4"/>
      <c r="AC41" s="4"/>
      <c r="AD41" s="4"/>
      <c r="AE41" s="4"/>
      <c r="AF41" s="4"/>
    </row>
    <row r="42" spans="25:32" ht="15">
      <c r="Y42" s="4"/>
      <c r="Z42" s="4"/>
      <c r="AA42" s="4"/>
      <c r="AB42" s="4"/>
      <c r="AC42" s="4"/>
      <c r="AD42" s="4"/>
      <c r="AE42" s="4"/>
      <c r="AF42" s="4"/>
    </row>
    <row r="43" spans="25:32" ht="15">
      <c r="Y43" s="4"/>
      <c r="Z43" s="4"/>
      <c r="AA43" s="4"/>
      <c r="AB43" s="4"/>
      <c r="AC43" s="4"/>
      <c r="AD43" s="4"/>
      <c r="AE43" s="4"/>
      <c r="AF43" s="4"/>
    </row>
    <row r="44" spans="25:32" ht="15">
      <c r="Y44" s="4"/>
      <c r="Z44" s="4"/>
      <c r="AA44" s="4"/>
      <c r="AB44" s="4"/>
      <c r="AC44" s="4"/>
      <c r="AD44" s="4"/>
      <c r="AE44" s="4"/>
      <c r="AF44" s="4"/>
    </row>
    <row r="45" spans="25:32" ht="15">
      <c r="Y45" s="4"/>
      <c r="Z45" s="4"/>
      <c r="AA45" s="4"/>
      <c r="AB45" s="4"/>
      <c r="AC45" s="4"/>
      <c r="AD45" s="4"/>
      <c r="AE45" s="4"/>
      <c r="AF45" s="4"/>
    </row>
    <row r="46" spans="25:32" ht="15">
      <c r="Y46" s="4"/>
      <c r="Z46" s="4"/>
      <c r="AA46" s="4"/>
      <c r="AB46" s="4"/>
      <c r="AC46" s="4"/>
      <c r="AD46" s="4"/>
      <c r="AE46" s="4"/>
      <c r="AF46" s="4"/>
    </row>
    <row r="47" spans="25:32" ht="15">
      <c r="Y47" s="4"/>
      <c r="Z47" s="4"/>
      <c r="AA47" s="4"/>
      <c r="AB47" s="4"/>
      <c r="AC47" s="4"/>
      <c r="AD47" s="4"/>
      <c r="AE47" s="4"/>
      <c r="AF47" s="4"/>
    </row>
    <row r="48" spans="25:32" ht="15">
      <c r="Y48" s="4"/>
      <c r="Z48" s="4"/>
      <c r="AA48" s="4"/>
      <c r="AB48" s="4"/>
      <c r="AC48" s="4"/>
      <c r="AD48" s="4"/>
      <c r="AE48" s="4"/>
      <c r="AF48" s="4"/>
    </row>
    <row r="49" spans="25:32" ht="15">
      <c r="Y49" s="4"/>
      <c r="Z49" s="4"/>
      <c r="AA49" s="4"/>
      <c r="AB49" s="4"/>
      <c r="AC49" s="4"/>
      <c r="AD49" s="4"/>
      <c r="AE49" s="4"/>
      <c r="AF49" s="4"/>
    </row>
    <row r="50" spans="25:32" ht="15">
      <c r="Y50" s="4"/>
      <c r="Z50" s="4"/>
      <c r="AA50" s="4"/>
      <c r="AB50" s="4"/>
      <c r="AC50" s="4"/>
      <c r="AD50" s="4"/>
      <c r="AE50" s="4"/>
      <c r="AF50" s="4"/>
    </row>
    <row r="51" spans="25:32" ht="15">
      <c r="Y51" s="4"/>
      <c r="Z51" s="4"/>
      <c r="AA51" s="4"/>
      <c r="AB51" s="4"/>
      <c r="AC51" s="4"/>
      <c r="AD51" s="4"/>
      <c r="AE51" s="4"/>
      <c r="AF51" s="4"/>
    </row>
    <row r="52" spans="25:32" ht="15">
      <c r="Y52" s="4"/>
      <c r="Z52" s="4"/>
      <c r="AA52" s="4"/>
      <c r="AB52" s="4"/>
      <c r="AC52" s="4"/>
      <c r="AD52" s="4"/>
      <c r="AE52" s="4"/>
      <c r="AF52" s="4"/>
    </row>
    <row r="53" spans="25:32" ht="15">
      <c r="Y53" s="4"/>
      <c r="Z53" s="4"/>
      <c r="AA53" s="4"/>
      <c r="AB53" s="4"/>
      <c r="AC53" s="4"/>
      <c r="AD53" s="4"/>
      <c r="AE53" s="4"/>
      <c r="AF53" s="4"/>
    </row>
    <row r="54" spans="25:32" ht="15">
      <c r="Y54" s="4"/>
      <c r="Z54" s="4"/>
      <c r="AA54" s="4"/>
      <c r="AB54" s="4"/>
      <c r="AC54" s="4"/>
      <c r="AD54" s="4"/>
      <c r="AE54" s="4"/>
      <c r="AF54" s="4"/>
    </row>
    <row r="55" spans="25:32" ht="15">
      <c r="Y55" s="4"/>
      <c r="Z55" s="4"/>
      <c r="AA55" s="4"/>
      <c r="AB55" s="4"/>
      <c r="AC55" s="4"/>
      <c r="AD55" s="4"/>
      <c r="AE55" s="4"/>
      <c r="AF55" s="4"/>
    </row>
    <row r="56" spans="25:32" ht="15">
      <c r="Y56" s="4"/>
      <c r="Z56" s="4"/>
      <c r="AA56" s="4"/>
      <c r="AB56" s="4"/>
      <c r="AC56" s="4"/>
      <c r="AD56" s="4"/>
      <c r="AE56" s="4"/>
      <c r="AF56" s="4"/>
    </row>
    <row r="57" spans="25:32" ht="15">
      <c r="Y57" s="4"/>
      <c r="Z57" s="4"/>
      <c r="AA57" s="4"/>
      <c r="AB57" s="4"/>
      <c r="AC57" s="4"/>
      <c r="AD57" s="4"/>
      <c r="AE57" s="4"/>
      <c r="AF57" s="4"/>
    </row>
    <row r="58" spans="25:32" ht="15">
      <c r="Y58" s="4"/>
      <c r="Z58" s="4"/>
      <c r="AA58" s="4"/>
      <c r="AB58" s="4"/>
      <c r="AC58" s="4"/>
      <c r="AD58" s="4"/>
      <c r="AE58" s="4"/>
      <c r="AF58" s="4"/>
    </row>
    <row r="59" spans="25:32" ht="15">
      <c r="Y59" s="4"/>
      <c r="Z59" s="4"/>
      <c r="AA59" s="4"/>
      <c r="AB59" s="4"/>
      <c r="AC59" s="4"/>
      <c r="AD59" s="4"/>
      <c r="AE59" s="4"/>
      <c r="AF59" s="4"/>
    </row>
    <row r="60" spans="25:32" ht="15">
      <c r="Y60" s="4"/>
      <c r="Z60" s="4"/>
      <c r="AA60" s="4"/>
      <c r="AB60" s="4"/>
      <c r="AC60" s="4"/>
      <c r="AD60" s="4"/>
      <c r="AE60" s="4"/>
      <c r="AF60" s="4"/>
    </row>
    <row r="61" spans="25:32" ht="15">
      <c r="Y61" s="4"/>
      <c r="Z61" s="4"/>
      <c r="AA61" s="4"/>
      <c r="AB61" s="4"/>
      <c r="AC61" s="4"/>
      <c r="AD61" s="4"/>
      <c r="AE61" s="4"/>
      <c r="AF61" s="4"/>
    </row>
    <row r="62" spans="25:32" ht="15">
      <c r="Y62" s="4"/>
      <c r="Z62" s="4"/>
      <c r="AA62" s="4"/>
      <c r="AB62" s="4"/>
      <c r="AC62" s="4"/>
      <c r="AD62" s="4"/>
      <c r="AE62" s="4"/>
      <c r="AF62" s="4"/>
    </row>
    <row r="63" spans="25:32" ht="15">
      <c r="Y63" s="4"/>
      <c r="Z63" s="4"/>
      <c r="AA63" s="4"/>
      <c r="AB63" s="4"/>
      <c r="AC63" s="4"/>
      <c r="AD63" s="4"/>
      <c r="AE63" s="4"/>
      <c r="AF63" s="4"/>
    </row>
    <row r="64" spans="25:32" ht="15">
      <c r="Y64" s="4"/>
      <c r="Z64" s="4"/>
      <c r="AA64" s="4"/>
      <c r="AB64" s="4"/>
      <c r="AC64" s="4"/>
      <c r="AD64" s="4"/>
      <c r="AE64" s="4"/>
      <c r="AF64" s="4"/>
    </row>
    <row r="65" spans="25:32" ht="15">
      <c r="Y65" s="4"/>
      <c r="Z65" s="4"/>
      <c r="AA65" s="4"/>
      <c r="AB65" s="4"/>
      <c r="AC65" s="4"/>
      <c r="AD65" s="4"/>
      <c r="AE65" s="4"/>
      <c r="AF65" s="4"/>
    </row>
    <row r="66" spans="25:32" ht="15">
      <c r="Y66" s="4"/>
      <c r="Z66" s="4"/>
      <c r="AA66" s="4"/>
      <c r="AB66" s="4"/>
      <c r="AC66" s="4"/>
      <c r="AD66" s="4"/>
      <c r="AE66" s="4"/>
      <c r="AF66" s="4"/>
    </row>
    <row r="67" spans="25:32" ht="15">
      <c r="Y67" s="4"/>
      <c r="Z67" s="4"/>
      <c r="AA67" s="4"/>
      <c r="AB67" s="4"/>
      <c r="AC67" s="4"/>
      <c r="AD67" s="4"/>
      <c r="AE67" s="4"/>
      <c r="AF67" s="4"/>
    </row>
    <row r="68" spans="25:32" ht="15">
      <c r="Y68" s="4"/>
      <c r="Z68" s="4"/>
      <c r="AA68" s="4"/>
      <c r="AB68" s="4"/>
      <c r="AC68" s="4"/>
      <c r="AD68" s="4"/>
      <c r="AE68" s="4"/>
      <c r="AF68" s="4"/>
    </row>
    <row r="69" spans="25:32" ht="15">
      <c r="Y69" s="4"/>
      <c r="Z69" s="4"/>
      <c r="AA69" s="4"/>
      <c r="AB69" s="4"/>
      <c r="AC69" s="4"/>
      <c r="AD69" s="4"/>
      <c r="AE69" s="4"/>
      <c r="AF69" s="4"/>
    </row>
    <row r="70" spans="25:32" ht="15">
      <c r="Y70" s="4"/>
      <c r="Z70" s="4"/>
      <c r="AA70" s="4"/>
      <c r="AB70" s="4"/>
      <c r="AC70" s="4"/>
      <c r="AD70" s="4"/>
      <c r="AE70" s="4"/>
      <c r="AF70" s="4"/>
    </row>
    <row r="71" spans="25:32" ht="15">
      <c r="Y71" s="4"/>
      <c r="Z71" s="4"/>
      <c r="AA71" s="4"/>
      <c r="AB71" s="4"/>
      <c r="AC71" s="4"/>
      <c r="AD71" s="4"/>
      <c r="AE71" s="4"/>
      <c r="AF71" s="4"/>
    </row>
    <row r="72" spans="25:32" ht="15">
      <c r="Y72" s="4"/>
      <c r="Z72" s="4"/>
      <c r="AA72" s="4"/>
      <c r="AB72" s="4"/>
      <c r="AC72" s="4"/>
      <c r="AD72" s="4"/>
      <c r="AE72" s="4"/>
      <c r="AF72" s="4"/>
    </row>
    <row r="73" spans="25:32" ht="15">
      <c r="Y73" s="4"/>
      <c r="Z73" s="4"/>
      <c r="AA73" s="4"/>
      <c r="AB73" s="4"/>
      <c r="AC73" s="4"/>
      <c r="AD73" s="4"/>
      <c r="AE73" s="4"/>
      <c r="AF73" s="4"/>
    </row>
    <row r="74" spans="25:32" ht="15">
      <c r="Y74" s="4"/>
      <c r="Z74" s="4"/>
      <c r="AA74" s="4"/>
      <c r="AB74" s="4"/>
      <c r="AC74" s="4"/>
      <c r="AD74" s="4"/>
      <c r="AE74" s="4"/>
      <c r="AF74" s="4"/>
    </row>
    <row r="75" spans="25:32" ht="15">
      <c r="Y75" s="4"/>
      <c r="Z75" s="4"/>
      <c r="AA75" s="4"/>
      <c r="AB75" s="4"/>
      <c r="AC75" s="4"/>
      <c r="AD75" s="4"/>
      <c r="AE75" s="4"/>
      <c r="AF75" s="4"/>
    </row>
    <row r="76" spans="25:32" ht="15">
      <c r="Y76" s="4"/>
      <c r="Z76" s="4"/>
      <c r="AA76" s="4"/>
      <c r="AB76" s="4"/>
      <c r="AC76" s="4"/>
      <c r="AD76" s="4"/>
      <c r="AE76" s="4"/>
      <c r="AF76" s="4"/>
    </row>
    <row r="77" spans="25:32" ht="15">
      <c r="Y77" s="4"/>
      <c r="Z77" s="4"/>
      <c r="AA77" s="4"/>
      <c r="AB77" s="4"/>
      <c r="AC77" s="4"/>
      <c r="AD77" s="4"/>
      <c r="AE77" s="4"/>
      <c r="AF77" s="4"/>
    </row>
    <row r="78" spans="25:32" ht="15">
      <c r="Y78" s="4"/>
      <c r="Z78" s="4"/>
      <c r="AA78" s="4"/>
      <c r="AB78" s="4"/>
      <c r="AC78" s="4"/>
      <c r="AD78" s="4"/>
      <c r="AE78" s="4"/>
      <c r="AF78" s="4"/>
    </row>
    <row r="79" spans="25:32" ht="15">
      <c r="Y79" s="4"/>
      <c r="Z79" s="4"/>
      <c r="AA79" s="4"/>
      <c r="AB79" s="4"/>
      <c r="AC79" s="4"/>
      <c r="AD79" s="4"/>
      <c r="AE79" s="4"/>
      <c r="AF79" s="4"/>
    </row>
    <row r="80" spans="25:32" ht="15">
      <c r="Y80" s="4"/>
      <c r="Z80" s="4"/>
      <c r="AA80" s="4"/>
      <c r="AB80" s="4"/>
      <c r="AC80" s="4"/>
      <c r="AD80" s="4"/>
      <c r="AE80" s="4"/>
      <c r="AF80" s="4"/>
    </row>
    <row r="81" spans="25:32" ht="15">
      <c r="Y81" s="4"/>
      <c r="Z81" s="4"/>
      <c r="AA81" s="4"/>
      <c r="AB81" s="4"/>
      <c r="AC81" s="4"/>
      <c r="AD81" s="4"/>
      <c r="AE81" s="4"/>
      <c r="AF81" s="4"/>
    </row>
    <row r="82" spans="25:32" ht="15">
      <c r="Y82" s="4"/>
      <c r="Z82" s="4"/>
      <c r="AA82" s="4"/>
      <c r="AB82" s="4"/>
      <c r="AC82" s="4"/>
      <c r="AD82" s="4"/>
      <c r="AE82" s="4"/>
      <c r="AF82" s="4"/>
    </row>
    <row r="83" spans="25:32" ht="15">
      <c r="Y83" s="4"/>
      <c r="Z83" s="4"/>
      <c r="AA83" s="4"/>
      <c r="AB83" s="4"/>
      <c r="AC83" s="4"/>
      <c r="AD83" s="4"/>
      <c r="AE83" s="4"/>
      <c r="AF83" s="4"/>
    </row>
    <row r="84" spans="25:32" ht="15">
      <c r="Y84" s="4"/>
      <c r="Z84" s="4"/>
      <c r="AA84" s="4"/>
      <c r="AB84" s="4"/>
      <c r="AC84" s="4"/>
      <c r="AD84" s="4"/>
      <c r="AE84" s="4"/>
      <c r="AF84" s="4"/>
    </row>
    <row r="85" spans="25:32" ht="15">
      <c r="Y85" s="4"/>
      <c r="Z85" s="4"/>
      <c r="AA85" s="4"/>
      <c r="AB85" s="4"/>
      <c r="AC85" s="4"/>
      <c r="AD85" s="4"/>
      <c r="AE85" s="4"/>
      <c r="AF85" s="4"/>
    </row>
    <row r="86" spans="25:32" ht="15">
      <c r="Y86" s="4"/>
      <c r="Z86" s="4"/>
      <c r="AA86" s="4"/>
      <c r="AB86" s="4"/>
      <c r="AC86" s="4"/>
      <c r="AD86" s="4"/>
      <c r="AE86" s="4"/>
      <c r="AF86" s="4"/>
    </row>
    <row r="87" spans="25:32" ht="15">
      <c r="Y87" s="4"/>
      <c r="Z87" s="4"/>
      <c r="AA87" s="4"/>
      <c r="AB87" s="4"/>
      <c r="AC87" s="4"/>
      <c r="AD87" s="4"/>
      <c r="AE87" s="4"/>
      <c r="AF87" s="4"/>
    </row>
    <row r="88" spans="25:32" ht="15">
      <c r="Y88" s="4"/>
      <c r="Z88" s="4"/>
      <c r="AA88" s="4"/>
      <c r="AB88" s="4"/>
      <c r="AC88" s="4"/>
      <c r="AD88" s="4"/>
      <c r="AE88" s="4"/>
      <c r="AF88" s="4"/>
    </row>
    <row r="89" spans="25:32" ht="15">
      <c r="Y89" s="4"/>
      <c r="Z89" s="4"/>
      <c r="AA89" s="4"/>
      <c r="AB89" s="4"/>
      <c r="AC89" s="4"/>
      <c r="AD89" s="4"/>
      <c r="AE89" s="4"/>
      <c r="AF89" s="4"/>
    </row>
    <row r="90" spans="25:32" ht="15">
      <c r="Y90" s="4"/>
      <c r="Z90" s="4"/>
      <c r="AA90" s="4"/>
      <c r="AB90" s="4"/>
      <c r="AC90" s="4"/>
      <c r="AD90" s="4"/>
      <c r="AE90" s="4"/>
      <c r="AF90" s="4"/>
    </row>
    <row r="91" spans="25:32" ht="15">
      <c r="Y91" s="4"/>
      <c r="Z91" s="4"/>
      <c r="AA91" s="4"/>
      <c r="AB91" s="4"/>
      <c r="AC91" s="4"/>
      <c r="AD91" s="4"/>
      <c r="AE91" s="4"/>
      <c r="AF91" s="4"/>
    </row>
    <row r="92" spans="25:32" ht="15">
      <c r="Y92" s="4"/>
      <c r="Z92" s="4"/>
      <c r="AA92" s="4"/>
      <c r="AB92" s="4"/>
      <c r="AC92" s="4"/>
      <c r="AD92" s="4"/>
      <c r="AE92" s="4"/>
      <c r="AF92" s="4"/>
    </row>
    <row r="93" spans="25:32" ht="15">
      <c r="Y93" s="4"/>
      <c r="Z93" s="4"/>
      <c r="AA93" s="4"/>
      <c r="AB93" s="4"/>
      <c r="AC93" s="4"/>
      <c r="AD93" s="4"/>
      <c r="AE93" s="4"/>
      <c r="AF93" s="4"/>
    </row>
    <row r="94" spans="25:32" ht="15">
      <c r="Y94" s="4"/>
      <c r="Z94" s="4"/>
      <c r="AA94" s="4"/>
      <c r="AB94" s="4"/>
      <c r="AC94" s="4"/>
      <c r="AD94" s="4"/>
      <c r="AE94" s="4"/>
      <c r="AF94" s="4"/>
    </row>
    <row r="95" spans="25:32" ht="15">
      <c r="Y95" s="4"/>
      <c r="Z95" s="4"/>
      <c r="AA95" s="4"/>
      <c r="AB95" s="4"/>
      <c r="AC95" s="4"/>
      <c r="AD95" s="4"/>
      <c r="AE95" s="4"/>
      <c r="AF95" s="4"/>
    </row>
    <row r="96" spans="25:32" ht="15">
      <c r="Y96" s="4"/>
      <c r="Z96" s="4"/>
      <c r="AA96" s="4"/>
      <c r="AB96" s="4"/>
      <c r="AC96" s="4"/>
      <c r="AD96" s="4"/>
      <c r="AE96" s="4"/>
      <c r="AF96" s="4"/>
    </row>
    <row r="97" spans="25:32" ht="15">
      <c r="Y97" s="4"/>
      <c r="Z97" s="4"/>
      <c r="AA97" s="4"/>
      <c r="AB97" s="4"/>
      <c r="AC97" s="4"/>
      <c r="AD97" s="4"/>
      <c r="AE97" s="4"/>
      <c r="AF97" s="4"/>
    </row>
    <row r="98" spans="25:32" ht="15">
      <c r="Y98" s="4"/>
      <c r="Z98" s="4"/>
      <c r="AA98" s="4"/>
      <c r="AB98" s="4"/>
      <c r="AC98" s="4"/>
      <c r="AD98" s="4"/>
      <c r="AE98" s="4"/>
      <c r="AF98" s="4"/>
    </row>
    <row r="99" spans="25:32" ht="15">
      <c r="Y99" s="4"/>
      <c r="Z99" s="4"/>
      <c r="AA99" s="4"/>
      <c r="AB99" s="4"/>
      <c r="AC99" s="4"/>
      <c r="AD99" s="4"/>
      <c r="AE99" s="4"/>
      <c r="AF99" s="4"/>
    </row>
    <row r="100" spans="25:32" ht="15">
      <c r="Y100" s="4"/>
      <c r="Z100" s="4"/>
      <c r="AA100" s="4"/>
      <c r="AB100" s="4"/>
      <c r="AC100" s="4"/>
      <c r="AD100" s="4"/>
      <c r="AE100" s="4"/>
      <c r="AF100" s="4"/>
    </row>
    <row r="101" spans="25:32" ht="15">
      <c r="Y101" s="4"/>
      <c r="Z101" s="4"/>
      <c r="AA101" s="4"/>
      <c r="AB101" s="4"/>
      <c r="AC101" s="4"/>
      <c r="AD101" s="4"/>
      <c r="AE101" s="4"/>
      <c r="AF101" s="4"/>
    </row>
    <row r="102" spans="25:32" ht="15">
      <c r="Y102" s="4"/>
      <c r="Z102" s="4"/>
      <c r="AA102" s="4"/>
      <c r="AB102" s="4"/>
      <c r="AC102" s="4"/>
      <c r="AD102" s="4"/>
      <c r="AE102" s="4"/>
      <c r="AF102" s="4"/>
    </row>
    <row r="103" spans="25:32" ht="15">
      <c r="Y103" s="4"/>
      <c r="Z103" s="4"/>
      <c r="AA103" s="4"/>
      <c r="AB103" s="4"/>
      <c r="AC103" s="4"/>
      <c r="AD103" s="4"/>
      <c r="AE103" s="4"/>
      <c r="AF103" s="4"/>
    </row>
    <row r="104" spans="25:32" ht="15">
      <c r="Y104" s="4"/>
      <c r="Z104" s="4"/>
      <c r="AA104" s="4"/>
      <c r="AB104" s="4"/>
      <c r="AC104" s="4"/>
      <c r="AD104" s="4"/>
      <c r="AE104" s="4"/>
      <c r="AF104" s="4"/>
    </row>
    <row r="105" spans="25:32" ht="15">
      <c r="Y105" s="4"/>
      <c r="Z105" s="4"/>
      <c r="AA105" s="4"/>
      <c r="AB105" s="4"/>
      <c r="AC105" s="4"/>
      <c r="AD105" s="4"/>
      <c r="AE105" s="4"/>
      <c r="AF105" s="4"/>
    </row>
    <row r="106" spans="25:32" ht="15">
      <c r="Y106" s="4"/>
      <c r="Z106" s="4"/>
      <c r="AA106" s="4"/>
      <c r="AB106" s="4"/>
      <c r="AC106" s="4"/>
      <c r="AD106" s="4"/>
      <c r="AE106" s="4"/>
      <c r="AF106" s="4"/>
    </row>
    <row r="107" spans="25:32" ht="15">
      <c r="Y107" s="4"/>
      <c r="Z107" s="4"/>
      <c r="AA107" s="4"/>
      <c r="AB107" s="4"/>
      <c r="AC107" s="4"/>
      <c r="AD107" s="4"/>
      <c r="AE107" s="4"/>
      <c r="AF107" s="4"/>
    </row>
    <row r="108" spans="25:32" ht="15">
      <c r="Y108" s="4"/>
      <c r="Z108" s="4"/>
      <c r="AA108" s="4"/>
      <c r="AB108" s="4"/>
      <c r="AC108" s="4"/>
      <c r="AD108" s="4"/>
      <c r="AE108" s="4"/>
      <c r="AF108" s="4"/>
    </row>
    <row r="109" spans="25:32" ht="15">
      <c r="Y109" s="4"/>
      <c r="Z109" s="4"/>
      <c r="AA109" s="4"/>
      <c r="AB109" s="4"/>
      <c r="AC109" s="4"/>
      <c r="AD109" s="4"/>
      <c r="AE109" s="4"/>
      <c r="AF109" s="4"/>
    </row>
    <row r="110" spans="25:32" ht="15">
      <c r="Y110" s="4"/>
      <c r="Z110" s="4"/>
      <c r="AA110" s="4"/>
      <c r="AB110" s="4"/>
      <c r="AC110" s="4"/>
      <c r="AD110" s="4"/>
      <c r="AE110" s="4"/>
      <c r="AF110" s="4"/>
    </row>
    <row r="111" spans="25:32" ht="15">
      <c r="Y111" s="4"/>
      <c r="Z111" s="4"/>
      <c r="AA111" s="4"/>
      <c r="AB111" s="4"/>
      <c r="AC111" s="4"/>
      <c r="AD111" s="4"/>
      <c r="AE111" s="4"/>
      <c r="AF111" s="4"/>
    </row>
    <row r="112" spans="25:32" ht="15">
      <c r="Y112" s="4"/>
      <c r="Z112" s="4"/>
      <c r="AA112" s="4"/>
      <c r="AB112" s="4"/>
      <c r="AC112" s="4"/>
      <c r="AD112" s="4"/>
      <c r="AE112" s="4"/>
      <c r="AF112" s="4"/>
    </row>
    <row r="113" spans="25:32" ht="15">
      <c r="Y113" s="4"/>
      <c r="Z113" s="4"/>
      <c r="AA113" s="4"/>
      <c r="AB113" s="4"/>
      <c r="AC113" s="4"/>
      <c r="AD113" s="4"/>
      <c r="AE113" s="4"/>
      <c r="AF113" s="4"/>
    </row>
    <row r="114" spans="25:32" ht="15">
      <c r="Y114" s="4"/>
      <c r="Z114" s="4"/>
      <c r="AA114" s="4"/>
      <c r="AB114" s="4"/>
      <c r="AC114" s="4"/>
      <c r="AD114" s="4"/>
      <c r="AE114" s="4"/>
      <c r="AF114" s="4"/>
    </row>
    <row r="115" spans="25:32" ht="15">
      <c r="Y115" s="4"/>
      <c r="Z115" s="4"/>
      <c r="AA115" s="4"/>
      <c r="AB115" s="4"/>
      <c r="AC115" s="4"/>
      <c r="AD115" s="4"/>
      <c r="AE115" s="4"/>
      <c r="AF115" s="4"/>
    </row>
    <row r="116" spans="25:32" ht="15">
      <c r="Y116" s="4"/>
      <c r="Z116" s="4"/>
      <c r="AA116" s="4"/>
      <c r="AB116" s="4"/>
      <c r="AC116" s="4"/>
      <c r="AD116" s="4"/>
      <c r="AE116" s="4"/>
      <c r="AF116" s="4"/>
    </row>
    <row r="117" spans="25:32" ht="15">
      <c r="Y117" s="4"/>
      <c r="Z117" s="4"/>
      <c r="AA117" s="4"/>
      <c r="AB117" s="4"/>
      <c r="AC117" s="4"/>
      <c r="AD117" s="4"/>
      <c r="AE117" s="4"/>
      <c r="AF117" s="4"/>
    </row>
    <row r="118" spans="25:32" ht="15">
      <c r="Y118" s="4"/>
      <c r="Z118" s="4"/>
      <c r="AA118" s="4"/>
      <c r="AB118" s="4"/>
      <c r="AC118" s="4"/>
      <c r="AD118" s="4"/>
      <c r="AE118" s="4"/>
      <c r="AF118" s="4"/>
    </row>
    <row r="119" spans="25:32" ht="15">
      <c r="Y119" s="4"/>
      <c r="Z119" s="4"/>
      <c r="AA119" s="4"/>
      <c r="AB119" s="4"/>
      <c r="AC119" s="4"/>
      <c r="AD119" s="4"/>
      <c r="AE119" s="4"/>
      <c r="AF119" s="4"/>
    </row>
    <row r="120" spans="25:32" ht="15">
      <c r="Y120" s="4"/>
      <c r="Z120" s="4"/>
      <c r="AA120" s="4"/>
      <c r="AB120" s="4"/>
      <c r="AC120" s="4"/>
      <c r="AD120" s="4"/>
      <c r="AE120" s="4"/>
      <c r="AF120" s="4"/>
    </row>
    <row r="121" spans="25:32" ht="15">
      <c r="Y121" s="4"/>
      <c r="Z121" s="4"/>
      <c r="AA121" s="4"/>
      <c r="AB121" s="4"/>
      <c r="AC121" s="4"/>
      <c r="AD121" s="4"/>
      <c r="AE121" s="4"/>
      <c r="AF121" s="4"/>
    </row>
    <row r="122" spans="25:32" ht="15">
      <c r="Y122" s="4"/>
      <c r="Z122" s="4"/>
      <c r="AA122" s="4"/>
      <c r="AB122" s="4"/>
      <c r="AC122" s="4"/>
      <c r="AD122" s="4"/>
      <c r="AE122" s="4"/>
      <c r="AF122" s="4"/>
    </row>
    <row r="123" spans="25:32" ht="15">
      <c r="Y123" s="4"/>
      <c r="Z123" s="4"/>
      <c r="AA123" s="4"/>
      <c r="AB123" s="4"/>
      <c r="AC123" s="4"/>
      <c r="AD123" s="4"/>
      <c r="AE123" s="4"/>
      <c r="AF123" s="4"/>
    </row>
    <row r="124" spans="25:32" ht="15">
      <c r="Y124" s="4"/>
      <c r="Z124" s="4"/>
      <c r="AA124" s="4"/>
      <c r="AB124" s="4"/>
      <c r="AC124" s="4"/>
      <c r="AD124" s="4"/>
      <c r="AE124" s="4"/>
      <c r="AF124" s="4"/>
    </row>
    <row r="125" spans="25:32" ht="15">
      <c r="Y125" s="4"/>
      <c r="Z125" s="4"/>
      <c r="AA125" s="4"/>
      <c r="AB125" s="4"/>
      <c r="AC125" s="4"/>
      <c r="AD125" s="4"/>
      <c r="AE125" s="4"/>
      <c r="AF125" s="4"/>
    </row>
    <row r="126" spans="25:32" ht="15">
      <c r="Y126" s="4"/>
      <c r="Z126" s="4"/>
      <c r="AA126" s="4"/>
      <c r="AB126" s="4"/>
      <c r="AC126" s="4"/>
      <c r="AD126" s="4"/>
      <c r="AE126" s="4"/>
      <c r="AF126" s="4"/>
    </row>
    <row r="127" spans="25:32" ht="15">
      <c r="Y127" s="4"/>
      <c r="Z127" s="4"/>
      <c r="AA127" s="4"/>
      <c r="AB127" s="4"/>
      <c r="AC127" s="4"/>
      <c r="AD127" s="4"/>
      <c r="AE127" s="4"/>
      <c r="AF127" s="4"/>
    </row>
    <row r="128" spans="25:32" ht="15">
      <c r="Y128" s="4"/>
      <c r="Z128" s="4"/>
      <c r="AA128" s="4"/>
      <c r="AB128" s="4"/>
      <c r="AC128" s="4"/>
      <c r="AD128" s="4"/>
      <c r="AE128" s="4"/>
      <c r="AF128" s="4"/>
    </row>
    <row r="129" spans="25:32" ht="15">
      <c r="Y129" s="4"/>
      <c r="Z129" s="4"/>
      <c r="AA129" s="4"/>
      <c r="AB129" s="4"/>
      <c r="AC129" s="4"/>
      <c r="AD129" s="4"/>
      <c r="AE129" s="4"/>
      <c r="AF129" s="4"/>
    </row>
    <row r="130" spans="25:32" ht="15">
      <c r="Y130" s="4"/>
      <c r="Z130" s="4"/>
      <c r="AA130" s="4"/>
      <c r="AB130" s="4"/>
      <c r="AC130" s="4"/>
      <c r="AD130" s="4"/>
      <c r="AE130" s="4"/>
      <c r="AF130" s="4"/>
    </row>
    <row r="131" spans="25:32" ht="15">
      <c r="Y131" s="4"/>
      <c r="Z131" s="4"/>
      <c r="AA131" s="4"/>
      <c r="AB131" s="4"/>
      <c r="AC131" s="4"/>
      <c r="AD131" s="4"/>
      <c r="AE131" s="4"/>
      <c r="AF131" s="4"/>
    </row>
    <row r="132" spans="25:32" ht="15">
      <c r="Y132" s="4"/>
      <c r="Z132" s="4"/>
      <c r="AA132" s="4"/>
      <c r="AB132" s="4"/>
      <c r="AC132" s="4"/>
      <c r="AD132" s="4"/>
      <c r="AE132" s="4"/>
      <c r="AF132" s="4"/>
    </row>
    <row r="133" spans="25:32" ht="15">
      <c r="Y133" s="4"/>
      <c r="Z133" s="4"/>
      <c r="AA133" s="4"/>
      <c r="AB133" s="4"/>
      <c r="AC133" s="4"/>
      <c r="AD133" s="4"/>
      <c r="AE133" s="4"/>
      <c r="AF133" s="4"/>
    </row>
    <row r="134" spans="25:32" ht="15">
      <c r="Y134" s="4"/>
      <c r="Z134" s="4"/>
      <c r="AA134" s="4"/>
      <c r="AB134" s="4"/>
      <c r="AC134" s="4"/>
      <c r="AD134" s="4"/>
      <c r="AE134" s="4"/>
      <c r="AF134" s="4"/>
    </row>
    <row r="135" spans="25:32" ht="15">
      <c r="Y135" s="4"/>
      <c r="Z135" s="4"/>
      <c r="AA135" s="4"/>
      <c r="AB135" s="4"/>
      <c r="AC135" s="4"/>
      <c r="AD135" s="4"/>
      <c r="AE135" s="4"/>
      <c r="AF135" s="4"/>
    </row>
    <row r="136" spans="25:32" ht="15">
      <c r="Y136" s="4"/>
      <c r="Z136" s="4"/>
      <c r="AA136" s="4"/>
      <c r="AB136" s="4"/>
      <c r="AC136" s="4"/>
      <c r="AD136" s="4"/>
      <c r="AE136" s="4"/>
      <c r="AF136" s="4"/>
    </row>
    <row r="137" spans="25:32" ht="15">
      <c r="Y137" s="4"/>
      <c r="Z137" s="4"/>
      <c r="AA137" s="4"/>
      <c r="AB137" s="4"/>
      <c r="AC137" s="4"/>
      <c r="AD137" s="4"/>
      <c r="AE137" s="4"/>
      <c r="AF137" s="4"/>
    </row>
    <row r="138" spans="25:32" ht="15">
      <c r="Y138" s="4"/>
      <c r="Z138" s="4"/>
      <c r="AA138" s="4"/>
      <c r="AB138" s="4"/>
      <c r="AC138" s="4"/>
      <c r="AD138" s="4"/>
      <c r="AE138" s="4"/>
      <c r="AF138" s="4"/>
    </row>
    <row r="139" spans="25:32" ht="15">
      <c r="Y139" s="4"/>
      <c r="Z139" s="4"/>
      <c r="AA139" s="4"/>
      <c r="AB139" s="4"/>
      <c r="AC139" s="4"/>
      <c r="AD139" s="4"/>
      <c r="AE139" s="4"/>
      <c r="AF139" s="4"/>
    </row>
    <row r="140" spans="25:32" ht="15">
      <c r="Y140" s="4"/>
      <c r="Z140" s="4"/>
      <c r="AA140" s="4"/>
      <c r="AB140" s="4"/>
      <c r="AC140" s="4"/>
      <c r="AD140" s="4"/>
      <c r="AE140" s="4"/>
      <c r="AF140" s="4"/>
    </row>
    <row r="141" spans="25:32" ht="15">
      <c r="Y141" s="4"/>
      <c r="Z141" s="4"/>
      <c r="AA141" s="4"/>
      <c r="AB141" s="4"/>
      <c r="AC141" s="4"/>
      <c r="AD141" s="4"/>
      <c r="AE141" s="4"/>
      <c r="AF141" s="4"/>
    </row>
    <row r="142" spans="25:32" ht="15">
      <c r="Y142" s="4"/>
      <c r="Z142" s="4"/>
      <c r="AA142" s="4"/>
      <c r="AB142" s="4"/>
      <c r="AC142" s="4"/>
      <c r="AD142" s="4"/>
      <c r="AE142" s="4"/>
      <c r="AF142" s="4"/>
    </row>
    <row r="143" spans="25:32" ht="15">
      <c r="Y143" s="4"/>
      <c r="Z143" s="4"/>
      <c r="AA143" s="4"/>
      <c r="AB143" s="4"/>
      <c r="AC143" s="4"/>
      <c r="AD143" s="4"/>
      <c r="AE143" s="4"/>
      <c r="AF143" s="4"/>
    </row>
    <row r="144" spans="25:32" ht="15">
      <c r="Y144" s="4"/>
      <c r="Z144" s="4"/>
      <c r="AA144" s="4"/>
      <c r="AB144" s="4"/>
      <c r="AC144" s="4"/>
      <c r="AD144" s="4"/>
      <c r="AE144" s="4"/>
      <c r="AF144" s="4"/>
    </row>
  </sheetData>
  <mergeCells count="8">
    <mergeCell ref="A5:M5"/>
    <mergeCell ref="A6:M6"/>
    <mergeCell ref="A8:M8"/>
    <mergeCell ref="M10:M11"/>
    <mergeCell ref="A10:A11"/>
    <mergeCell ref="B10:B11"/>
    <mergeCell ref="C10:C11"/>
    <mergeCell ref="D10:L10"/>
  </mergeCells>
  <dataValidations count="1">
    <dataValidation type="custom" allowBlank="1" showInputMessage="1" showErrorMessage="1" error="Turi būti sveikasis skaičius!" sqref="J23:L24 C15 C20:L21 D17 D23 J17:L18 I15 E23:H24 D14:H15 J14:L15 F17:H18">
      <formula1>C14-INT(C14)=0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25" sqref="E25"/>
    </sheetView>
  </sheetViews>
  <sheetFormatPr defaultRowHeight="15"/>
  <cols>
    <col min="1" max="1" width="4.42578125" style="23" customWidth="1"/>
    <col min="2" max="2" width="56.42578125" style="23" customWidth="1"/>
    <col min="3" max="4" width="13.28515625" style="23" customWidth="1"/>
    <col min="5" max="5" width="11" style="23" customWidth="1"/>
    <col min="6" max="6" width="13" style="23" customWidth="1"/>
    <col min="7" max="7" width="13.28515625" style="23" customWidth="1"/>
    <col min="8" max="8" width="11" style="23" customWidth="1"/>
    <col min="9" max="16384" width="9.140625" style="23"/>
  </cols>
  <sheetData>
    <row r="1" spans="1:8">
      <c r="F1" s="23" t="s">
        <v>0</v>
      </c>
    </row>
    <row r="2" spans="1:8">
      <c r="F2" s="23" t="s">
        <v>38</v>
      </c>
    </row>
    <row r="3" spans="1:8" ht="15.75">
      <c r="A3" s="24" t="s">
        <v>39</v>
      </c>
      <c r="B3" s="24"/>
      <c r="C3" s="24"/>
      <c r="D3" s="24"/>
      <c r="E3" s="24"/>
      <c r="F3" s="24"/>
      <c r="G3" s="24"/>
      <c r="H3" s="24"/>
    </row>
    <row r="5" spans="1:8">
      <c r="A5" s="25" t="s">
        <v>40</v>
      </c>
      <c r="B5" s="25"/>
      <c r="C5" s="25"/>
      <c r="D5" s="25"/>
      <c r="E5" s="25"/>
      <c r="F5" s="25"/>
      <c r="G5" s="25"/>
      <c r="H5" s="25"/>
    </row>
    <row r="6" spans="1:8">
      <c r="A6" s="25" t="s">
        <v>41</v>
      </c>
      <c r="B6" s="25"/>
      <c r="C6" s="25"/>
      <c r="D6" s="25"/>
      <c r="E6" s="25"/>
      <c r="F6" s="25"/>
      <c r="G6" s="25"/>
      <c r="H6" s="25"/>
    </row>
    <row r="8" spans="1:8">
      <c r="A8" s="25" t="s">
        <v>42</v>
      </c>
      <c r="B8" s="25"/>
      <c r="C8" s="25"/>
      <c r="D8" s="25"/>
      <c r="E8" s="25"/>
      <c r="F8" s="25"/>
      <c r="G8" s="25"/>
      <c r="H8" s="25"/>
    </row>
    <row r="10" spans="1:8">
      <c r="A10" s="26" t="s">
        <v>4</v>
      </c>
      <c r="B10" s="26" t="s">
        <v>43</v>
      </c>
      <c r="C10" s="26" t="s">
        <v>44</v>
      </c>
      <c r="D10" s="26"/>
      <c r="E10" s="26"/>
      <c r="F10" s="26" t="s">
        <v>45</v>
      </c>
      <c r="G10" s="26"/>
      <c r="H10" s="26"/>
    </row>
    <row r="11" spans="1:8" ht="57">
      <c r="A11" s="26"/>
      <c r="B11" s="26"/>
      <c r="C11" s="27" t="s">
        <v>46</v>
      </c>
      <c r="D11" s="27" t="s">
        <v>47</v>
      </c>
      <c r="E11" s="27" t="s">
        <v>48</v>
      </c>
      <c r="F11" s="27" t="s">
        <v>49</v>
      </c>
      <c r="G11" s="27" t="s">
        <v>50</v>
      </c>
      <c r="H11" s="27" t="s">
        <v>48</v>
      </c>
    </row>
    <row r="12" spans="1:8">
      <c r="A12" s="28">
        <v>1</v>
      </c>
      <c r="B12" s="28">
        <v>2</v>
      </c>
      <c r="C12" s="28">
        <v>3</v>
      </c>
      <c r="D12" s="28">
        <v>4</v>
      </c>
      <c r="E12" s="28" t="s">
        <v>51</v>
      </c>
      <c r="F12" s="28">
        <v>6</v>
      </c>
      <c r="G12" s="28">
        <v>7</v>
      </c>
      <c r="H12" s="28" t="s">
        <v>52</v>
      </c>
    </row>
    <row r="13" spans="1:8" ht="45">
      <c r="A13" s="28" t="s">
        <v>18</v>
      </c>
      <c r="B13" s="29" t="s">
        <v>53</v>
      </c>
      <c r="C13" s="30">
        <v>0</v>
      </c>
      <c r="D13" s="31">
        <v>9481.82</v>
      </c>
      <c r="E13" s="31">
        <v>9481.82</v>
      </c>
      <c r="F13" s="30">
        <v>0</v>
      </c>
      <c r="G13" s="31">
        <v>10140.43</v>
      </c>
      <c r="H13" s="31">
        <v>10140.43</v>
      </c>
    </row>
    <row r="14" spans="1:8" ht="45">
      <c r="A14" s="28" t="s">
        <v>24</v>
      </c>
      <c r="B14" s="29" t="s">
        <v>54</v>
      </c>
      <c r="C14" s="30">
        <v>0</v>
      </c>
      <c r="D14" s="31">
        <v>139324.03</v>
      </c>
      <c r="E14" s="31">
        <v>139324.03</v>
      </c>
      <c r="F14" s="30">
        <v>0</v>
      </c>
      <c r="G14" s="31">
        <v>140006</v>
      </c>
      <c r="H14" s="31">
        <v>140006</v>
      </c>
    </row>
    <row r="15" spans="1:8" ht="60">
      <c r="A15" s="28" t="s">
        <v>28</v>
      </c>
      <c r="B15" s="29" t="s">
        <v>55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f>ABS(F15+G15)</f>
        <v>0</v>
      </c>
    </row>
    <row r="16" spans="1:8">
      <c r="A16" s="28" t="s">
        <v>32</v>
      </c>
      <c r="B16" s="29" t="s">
        <v>56</v>
      </c>
      <c r="C16" s="30">
        <v>0</v>
      </c>
      <c r="D16" s="31">
        <v>11643.78</v>
      </c>
      <c r="E16" s="31">
        <v>11643.78</v>
      </c>
      <c r="F16" s="30">
        <v>0</v>
      </c>
      <c r="G16" s="31">
        <v>16105.39</v>
      </c>
      <c r="H16" s="31">
        <v>16105.39</v>
      </c>
    </row>
    <row r="17" spans="1:8">
      <c r="A17" s="28" t="s">
        <v>36</v>
      </c>
      <c r="B17" s="29" t="s">
        <v>48</v>
      </c>
      <c r="C17" s="30">
        <f t="shared" ref="C17:H17" si="0">SUM(C13:C16)</f>
        <v>0</v>
      </c>
      <c r="D17" s="31">
        <f t="shared" si="0"/>
        <v>160449.63</v>
      </c>
      <c r="E17" s="31">
        <f t="shared" si="0"/>
        <v>160449.63</v>
      </c>
      <c r="F17" s="30">
        <f t="shared" si="0"/>
        <v>0</v>
      </c>
      <c r="G17" s="31">
        <f t="shared" si="0"/>
        <v>166251.82</v>
      </c>
      <c r="H17" s="31">
        <f t="shared" si="0"/>
        <v>166251.82</v>
      </c>
    </row>
    <row r="18" spans="1:8">
      <c r="C18" s="32"/>
      <c r="D18" s="32"/>
      <c r="E18" s="32"/>
      <c r="F18" s="32"/>
      <c r="G18" s="32"/>
      <c r="H18" s="32"/>
    </row>
    <row r="19" spans="1:8">
      <c r="C19" s="33"/>
      <c r="D19" s="33"/>
      <c r="E19" s="33"/>
      <c r="F19" s="32"/>
      <c r="G19" s="32"/>
      <c r="H19" s="32"/>
    </row>
  </sheetData>
  <mergeCells count="8">
    <mergeCell ref="A3:H3"/>
    <mergeCell ref="A10:A11"/>
    <mergeCell ref="B10:B11"/>
    <mergeCell ref="C10:E10"/>
    <mergeCell ref="F10:H10"/>
    <mergeCell ref="A5:H5"/>
    <mergeCell ref="A6:H6"/>
    <mergeCell ref="A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topLeftCell="A70" workbookViewId="0">
      <selection activeCell="F105" sqref="F105"/>
    </sheetView>
  </sheetViews>
  <sheetFormatPr defaultColWidth="10.42578125" defaultRowHeight="12.75"/>
  <cols>
    <col min="1" max="1" width="4.28515625" style="38" customWidth="1"/>
    <col min="2" max="2" width="3.5703125" style="42" customWidth="1"/>
    <col min="3" max="3" width="3.140625" style="42" customWidth="1"/>
    <col min="4" max="4" width="45.42578125" style="42" customWidth="1"/>
    <col min="5" max="5" width="8.42578125" style="35" customWidth="1"/>
    <col min="6" max="6" width="15.85546875" style="38" customWidth="1"/>
    <col min="7" max="7" width="17.28515625" style="38" customWidth="1"/>
    <col min="8" max="16384" width="10.42578125" style="38"/>
  </cols>
  <sheetData>
    <row r="1" spans="1:26" ht="15" customHeight="1">
      <c r="A1" s="34">
        <v>1</v>
      </c>
      <c r="B1" s="35"/>
      <c r="C1" s="35"/>
      <c r="D1" s="35"/>
      <c r="E1" s="36"/>
      <c r="F1" s="37"/>
      <c r="G1" s="37"/>
      <c r="S1" s="39"/>
      <c r="T1" s="39"/>
      <c r="U1" s="40"/>
      <c r="V1" s="41"/>
      <c r="W1" s="41"/>
      <c r="X1" s="41"/>
      <c r="Y1" s="41"/>
      <c r="Z1" s="41"/>
    </row>
    <row r="2" spans="1:26" ht="11.25" customHeight="1">
      <c r="E2" s="43" t="s">
        <v>57</v>
      </c>
      <c r="F2" s="44"/>
      <c r="S2" s="41"/>
      <c r="T2" s="39"/>
      <c r="U2" s="40"/>
      <c r="V2" s="41"/>
      <c r="W2" s="41"/>
      <c r="X2" s="41"/>
      <c r="Y2" s="41"/>
      <c r="Z2" s="41"/>
    </row>
    <row r="3" spans="1:26" ht="15" customHeight="1">
      <c r="E3" s="45" t="s">
        <v>58</v>
      </c>
      <c r="F3" s="45"/>
      <c r="G3" s="45"/>
      <c r="S3" s="39"/>
      <c r="T3" s="39"/>
      <c r="U3" s="40"/>
      <c r="V3" s="41"/>
      <c r="W3" s="41"/>
      <c r="X3" s="41"/>
      <c r="Y3" s="41"/>
      <c r="Z3" s="41"/>
    </row>
    <row r="4" spans="1:26" ht="6.75" customHeight="1">
      <c r="S4" s="41"/>
      <c r="T4" s="39"/>
      <c r="U4" s="40"/>
      <c r="V4" s="41"/>
      <c r="W4" s="41"/>
      <c r="X4" s="41"/>
      <c r="Y4" s="41"/>
      <c r="Z4" s="41"/>
    </row>
    <row r="5" spans="1:26" ht="15" hidden="1" customHeight="1">
      <c r="A5" s="46" t="s">
        <v>59</v>
      </c>
      <c r="B5" s="47"/>
      <c r="C5" s="47"/>
      <c r="D5" s="47"/>
      <c r="E5" s="47"/>
      <c r="F5" s="48"/>
      <c r="G5" s="48"/>
      <c r="S5" s="39"/>
      <c r="T5" s="39"/>
      <c r="U5" s="40"/>
      <c r="V5" s="41"/>
      <c r="W5" s="41"/>
      <c r="X5" s="41"/>
      <c r="Y5" s="41"/>
      <c r="Z5" s="41"/>
    </row>
    <row r="6" spans="1:26" ht="24" customHeight="1">
      <c r="A6" s="49"/>
      <c r="B6" s="49"/>
      <c r="C6" s="49"/>
      <c r="D6" s="49"/>
      <c r="E6" s="49"/>
      <c r="F6" s="49"/>
      <c r="G6" s="49"/>
      <c r="S6" s="41"/>
      <c r="T6" s="39"/>
      <c r="U6" s="40"/>
      <c r="V6" s="41"/>
      <c r="W6" s="41"/>
      <c r="X6" s="41"/>
      <c r="Y6" s="41"/>
      <c r="Z6" s="41"/>
    </row>
    <row r="7" spans="1:26" ht="15">
      <c r="A7" s="50" t="s">
        <v>60</v>
      </c>
      <c r="B7" s="50"/>
      <c r="C7" s="50"/>
      <c r="D7" s="50"/>
      <c r="E7" s="50"/>
      <c r="F7" s="50"/>
      <c r="G7" s="50"/>
      <c r="S7" s="39"/>
      <c r="T7" s="39"/>
      <c r="U7" s="40"/>
      <c r="V7" s="41"/>
      <c r="W7" s="41"/>
      <c r="X7" s="41"/>
      <c r="Y7" s="41"/>
      <c r="Z7" s="41"/>
    </row>
    <row r="8" spans="1:26" ht="15">
      <c r="A8" s="51" t="s">
        <v>61</v>
      </c>
      <c r="B8" s="52"/>
      <c r="C8" s="52"/>
      <c r="D8" s="52"/>
      <c r="E8" s="52"/>
      <c r="F8" s="53"/>
      <c r="G8" s="53"/>
      <c r="S8" s="41"/>
      <c r="T8" s="39"/>
      <c r="U8" s="40"/>
      <c r="V8" s="41"/>
      <c r="W8" s="41"/>
      <c r="X8" s="41"/>
      <c r="Y8" s="41"/>
      <c r="Z8" s="41"/>
    </row>
    <row r="9" spans="1:26" ht="12.75" customHeight="1">
      <c r="A9" s="54" t="s">
        <v>62</v>
      </c>
      <c r="B9" s="54"/>
      <c r="C9" s="54"/>
      <c r="D9" s="54"/>
      <c r="E9" s="54"/>
      <c r="F9" s="54"/>
      <c r="G9" s="54"/>
      <c r="S9" s="39"/>
      <c r="T9" s="39"/>
      <c r="U9" s="40"/>
      <c r="V9" s="41"/>
      <c r="W9" s="41"/>
      <c r="X9" s="41"/>
      <c r="Y9" s="41"/>
      <c r="Z9" s="41"/>
    </row>
    <row r="10" spans="1:26" ht="15" customHeight="1">
      <c r="A10" s="51" t="s">
        <v>63</v>
      </c>
      <c r="B10" s="51"/>
      <c r="C10" s="51"/>
      <c r="D10" s="51"/>
      <c r="E10" s="51"/>
      <c r="F10" s="51"/>
      <c r="G10" s="51"/>
      <c r="S10" s="41"/>
      <c r="T10" s="39"/>
      <c r="U10" s="40"/>
      <c r="V10" s="41"/>
      <c r="W10" s="41"/>
      <c r="X10" s="41"/>
      <c r="Y10" s="41"/>
      <c r="Z10" s="41"/>
    </row>
    <row r="11" spans="1:26" ht="5.25" customHeight="1">
      <c r="A11" s="55"/>
      <c r="B11" s="55"/>
      <c r="C11" s="55"/>
      <c r="D11" s="55"/>
      <c r="E11" s="55"/>
      <c r="F11" s="55"/>
      <c r="G11" s="55"/>
      <c r="S11" s="39"/>
      <c r="T11" s="39"/>
      <c r="U11" s="40"/>
      <c r="V11" s="41"/>
      <c r="W11" s="41"/>
      <c r="X11" s="41"/>
      <c r="Y11" s="41"/>
      <c r="Z11" s="41"/>
    </row>
    <row r="12" spans="1:26" ht="8.25" hidden="1" customHeight="1">
      <c r="A12" s="56"/>
      <c r="B12" s="56"/>
      <c r="C12" s="56"/>
      <c r="D12" s="56"/>
      <c r="E12" s="56"/>
      <c r="S12" s="41"/>
      <c r="T12" s="39"/>
      <c r="U12" s="40"/>
      <c r="V12" s="41"/>
      <c r="W12" s="41"/>
      <c r="X12" s="41"/>
      <c r="Y12" s="41"/>
      <c r="Z12" s="41"/>
    </row>
    <row r="13" spans="1:26" ht="15" customHeight="1">
      <c r="A13" s="46" t="s">
        <v>64</v>
      </c>
      <c r="B13" s="47"/>
      <c r="C13" s="47"/>
      <c r="D13" s="47"/>
      <c r="E13" s="47"/>
      <c r="F13" s="57"/>
      <c r="G13" s="57"/>
      <c r="S13" s="39"/>
      <c r="T13" s="39"/>
      <c r="U13" s="40"/>
      <c r="V13" s="41"/>
      <c r="W13" s="41"/>
      <c r="X13" s="41"/>
      <c r="Y13" s="41"/>
      <c r="Z13" s="41"/>
    </row>
    <row r="14" spans="1:26" ht="15.75" customHeight="1">
      <c r="A14" s="46" t="s">
        <v>65</v>
      </c>
      <c r="B14" s="47"/>
      <c r="C14" s="47"/>
      <c r="D14" s="47"/>
      <c r="E14" s="47"/>
      <c r="F14" s="57"/>
      <c r="G14" s="57"/>
      <c r="S14" s="41"/>
      <c r="T14" s="39"/>
      <c r="U14" s="40"/>
      <c r="V14" s="41"/>
      <c r="W14" s="41"/>
      <c r="X14" s="41"/>
      <c r="Y14" s="41"/>
      <c r="Z14" s="41"/>
    </row>
    <row r="15" spans="1:26" ht="3" customHeight="1">
      <c r="A15" s="58"/>
      <c r="B15" s="59"/>
      <c r="C15" s="59"/>
      <c r="D15" s="59"/>
      <c r="E15" s="59"/>
      <c r="F15" s="60"/>
      <c r="G15" s="60"/>
      <c r="S15" s="39"/>
      <c r="T15" s="39"/>
      <c r="U15" s="40"/>
      <c r="V15" s="41"/>
      <c r="W15" s="41"/>
      <c r="X15" s="41"/>
      <c r="Y15" s="41"/>
      <c r="Z15" s="41"/>
    </row>
    <row r="16" spans="1:26" ht="12" customHeight="1">
      <c r="A16" s="61" t="s">
        <v>66</v>
      </c>
      <c r="B16" s="62"/>
      <c r="C16" s="62"/>
      <c r="D16" s="62"/>
      <c r="E16" s="62"/>
      <c r="F16" s="63"/>
      <c r="G16" s="63"/>
      <c r="S16" s="41"/>
      <c r="T16" s="39"/>
      <c r="U16" s="40"/>
      <c r="V16" s="41"/>
      <c r="W16" s="41"/>
      <c r="X16" s="41"/>
      <c r="Y16" s="41"/>
      <c r="Z16" s="41"/>
    </row>
    <row r="17" spans="1:26" ht="15" customHeight="1">
      <c r="A17" s="64" t="s">
        <v>67</v>
      </c>
      <c r="B17" s="64"/>
      <c r="C17" s="64"/>
      <c r="D17" s="64"/>
      <c r="E17" s="64"/>
      <c r="F17" s="65"/>
      <c r="G17" s="65"/>
      <c r="S17" s="39"/>
      <c r="T17" s="39"/>
      <c r="U17" s="40"/>
      <c r="V17" s="41"/>
      <c r="W17" s="41"/>
      <c r="X17" s="41"/>
      <c r="Y17" s="41"/>
      <c r="Z17" s="41"/>
    </row>
    <row r="18" spans="1:26" ht="12.75" customHeight="1">
      <c r="A18" s="58"/>
      <c r="B18" s="66"/>
      <c r="C18" s="66"/>
      <c r="D18" s="67" t="s">
        <v>68</v>
      </c>
      <c r="E18" s="67"/>
      <c r="F18" s="67"/>
      <c r="G18" s="67"/>
      <c r="S18" s="41"/>
      <c r="T18" s="39"/>
      <c r="U18" s="40"/>
      <c r="V18" s="41"/>
      <c r="W18" s="41"/>
      <c r="X18" s="41"/>
      <c r="Y18" s="41"/>
      <c r="Z18" s="41"/>
    </row>
    <row r="19" spans="1:26" ht="60" customHeight="1">
      <c r="A19" s="68" t="s">
        <v>4</v>
      </c>
      <c r="B19" s="69" t="s">
        <v>69</v>
      </c>
      <c r="C19" s="70"/>
      <c r="D19" s="71"/>
      <c r="E19" s="72" t="s">
        <v>70</v>
      </c>
      <c r="F19" s="68" t="s">
        <v>71</v>
      </c>
      <c r="G19" s="68" t="s">
        <v>72</v>
      </c>
      <c r="S19" s="39"/>
      <c r="T19" s="39"/>
      <c r="U19" s="40"/>
      <c r="V19" s="41"/>
      <c r="W19" s="41"/>
      <c r="X19" s="41"/>
      <c r="Y19" s="41"/>
      <c r="Z19" s="41"/>
    </row>
    <row r="20" spans="1:26" s="42" customFormat="1" ht="15">
      <c r="A20" s="68" t="s">
        <v>73</v>
      </c>
      <c r="B20" s="73" t="s">
        <v>74</v>
      </c>
      <c r="C20" s="74"/>
      <c r="D20" s="75"/>
      <c r="E20" s="76"/>
      <c r="F20" s="77">
        <f>SUM(F21,F27,F38,F39)</f>
        <v>155084.14000000001</v>
      </c>
      <c r="G20" s="77">
        <f>SUM(G21,G27,G38,G39)</f>
        <v>157106.09</v>
      </c>
      <c r="R20" s="38"/>
      <c r="S20" s="41"/>
      <c r="T20" s="39"/>
      <c r="U20" s="40"/>
      <c r="V20" s="41"/>
      <c r="W20" s="41"/>
      <c r="X20" s="41"/>
      <c r="Y20" s="41"/>
      <c r="Z20" s="41"/>
    </row>
    <row r="21" spans="1:26" s="42" customFormat="1" ht="15">
      <c r="A21" s="78" t="s">
        <v>75</v>
      </c>
      <c r="B21" s="79" t="s">
        <v>76</v>
      </c>
      <c r="C21" s="80"/>
      <c r="D21" s="81"/>
      <c r="E21" s="82" t="s">
        <v>77</v>
      </c>
      <c r="F21" s="83">
        <f>SUM(F22:F26)</f>
        <v>919.91</v>
      </c>
      <c r="G21" s="83">
        <f>SUM(G22:G26)</f>
        <v>1226.58</v>
      </c>
      <c r="R21" s="38"/>
      <c r="S21" s="39"/>
      <c r="T21" s="39"/>
      <c r="U21" s="40"/>
      <c r="V21" s="41"/>
      <c r="W21" s="41"/>
      <c r="X21" s="41"/>
      <c r="Y21" s="41"/>
      <c r="Z21" s="41"/>
    </row>
    <row r="22" spans="1:26" s="42" customFormat="1" ht="15">
      <c r="A22" s="84" t="s">
        <v>78</v>
      </c>
      <c r="B22" s="85"/>
      <c r="C22" s="86" t="s">
        <v>79</v>
      </c>
      <c r="D22" s="87"/>
      <c r="E22" s="88"/>
      <c r="F22" s="89"/>
      <c r="G22" s="89"/>
      <c r="R22" s="38"/>
      <c r="S22" s="41"/>
      <c r="T22" s="39"/>
      <c r="U22" s="40"/>
      <c r="V22" s="41"/>
      <c r="W22" s="41"/>
      <c r="X22" s="41"/>
      <c r="Y22" s="41"/>
      <c r="Z22" s="41"/>
    </row>
    <row r="23" spans="1:26" s="42" customFormat="1" ht="15" customHeight="1">
      <c r="A23" s="84" t="s">
        <v>80</v>
      </c>
      <c r="B23" s="85"/>
      <c r="C23" s="86" t="s">
        <v>81</v>
      </c>
      <c r="D23" s="90"/>
      <c r="E23" s="88"/>
      <c r="F23" s="91">
        <v>919.91</v>
      </c>
      <c r="G23" s="91">
        <v>1226.58</v>
      </c>
      <c r="R23" s="38"/>
      <c r="S23" s="39"/>
      <c r="T23" s="39"/>
      <c r="U23" s="40"/>
      <c r="V23" s="41"/>
      <c r="W23" s="41"/>
      <c r="X23" s="41"/>
      <c r="Y23" s="41"/>
      <c r="Z23" s="41"/>
    </row>
    <row r="24" spans="1:26" s="42" customFormat="1" ht="15">
      <c r="A24" s="84" t="s">
        <v>82</v>
      </c>
      <c r="B24" s="85"/>
      <c r="C24" s="86" t="s">
        <v>83</v>
      </c>
      <c r="D24" s="90"/>
      <c r="E24" s="88"/>
      <c r="F24" s="89"/>
      <c r="G24" s="89"/>
      <c r="R24" s="38"/>
      <c r="S24" s="41"/>
      <c r="T24" s="39"/>
      <c r="U24" s="40"/>
      <c r="V24" s="41"/>
      <c r="W24" s="41"/>
      <c r="X24" s="41"/>
      <c r="Y24" s="41"/>
      <c r="Z24" s="41"/>
    </row>
    <row r="25" spans="1:26" s="42" customFormat="1" ht="15">
      <c r="A25" s="84" t="s">
        <v>84</v>
      </c>
      <c r="B25" s="85"/>
      <c r="C25" s="86" t="s">
        <v>85</v>
      </c>
      <c r="D25" s="90"/>
      <c r="E25" s="88"/>
      <c r="F25" s="89"/>
      <c r="G25" s="89"/>
      <c r="R25" s="38"/>
      <c r="S25" s="39"/>
      <c r="T25" s="39"/>
      <c r="U25" s="40"/>
      <c r="V25" s="41"/>
      <c r="W25" s="41"/>
      <c r="X25" s="41"/>
      <c r="Y25" s="41"/>
      <c r="Z25" s="41"/>
    </row>
    <row r="26" spans="1:26" s="42" customFormat="1" ht="15">
      <c r="A26" s="92" t="s">
        <v>86</v>
      </c>
      <c r="B26" s="85"/>
      <c r="C26" s="93" t="s">
        <v>87</v>
      </c>
      <c r="D26" s="87"/>
      <c r="E26" s="88"/>
      <c r="F26" s="89"/>
      <c r="G26" s="89"/>
      <c r="R26" s="38"/>
      <c r="S26" s="41"/>
      <c r="T26" s="39"/>
      <c r="U26" s="40"/>
      <c r="V26" s="41"/>
      <c r="W26" s="41"/>
      <c r="X26" s="41"/>
      <c r="Y26" s="41"/>
      <c r="Z26" s="41"/>
    </row>
    <row r="27" spans="1:26" s="42" customFormat="1" ht="15">
      <c r="A27" s="78" t="s">
        <v>88</v>
      </c>
      <c r="B27" s="79" t="s">
        <v>89</v>
      </c>
      <c r="C27" s="94"/>
      <c r="D27" s="95"/>
      <c r="E27" s="82" t="s">
        <v>77</v>
      </c>
      <c r="F27" s="83">
        <f>SUM(F28:F37)</f>
        <v>154164.23000000001</v>
      </c>
      <c r="G27" s="83">
        <f>SUM(G28:G37)</f>
        <v>155879.51</v>
      </c>
      <c r="R27" s="38"/>
      <c r="S27" s="39"/>
      <c r="T27" s="39"/>
      <c r="U27" s="40"/>
      <c r="V27" s="41"/>
      <c r="W27" s="41"/>
      <c r="X27" s="41"/>
      <c r="Y27" s="41"/>
      <c r="Z27" s="41"/>
    </row>
    <row r="28" spans="1:26" s="42" customFormat="1" ht="15">
      <c r="A28" s="84" t="s">
        <v>90</v>
      </c>
      <c r="B28" s="85"/>
      <c r="C28" s="86" t="s">
        <v>91</v>
      </c>
      <c r="D28" s="90"/>
      <c r="E28" s="88"/>
      <c r="F28" s="96"/>
      <c r="G28" s="96"/>
      <c r="R28" s="38"/>
      <c r="S28" s="41"/>
      <c r="T28" s="39"/>
      <c r="U28" s="40"/>
      <c r="V28" s="41"/>
      <c r="W28" s="41"/>
      <c r="X28" s="41"/>
      <c r="Y28" s="41"/>
      <c r="Z28" s="41"/>
    </row>
    <row r="29" spans="1:26" s="42" customFormat="1" ht="15">
      <c r="A29" s="84" t="s">
        <v>92</v>
      </c>
      <c r="B29" s="85"/>
      <c r="C29" s="86" t="s">
        <v>93</v>
      </c>
      <c r="D29" s="90"/>
      <c r="E29" s="88"/>
      <c r="F29" s="91">
        <v>111972.63</v>
      </c>
      <c r="G29" s="91">
        <v>112543.8</v>
      </c>
      <c r="R29" s="38"/>
      <c r="S29" s="39"/>
      <c r="T29" s="39"/>
      <c r="U29" s="40"/>
      <c r="V29" s="41"/>
      <c r="W29" s="41"/>
      <c r="X29" s="41"/>
      <c r="Y29" s="41"/>
      <c r="Z29" s="41"/>
    </row>
    <row r="30" spans="1:26" s="42" customFormat="1" ht="15">
      <c r="A30" s="84" t="s">
        <v>94</v>
      </c>
      <c r="B30" s="85"/>
      <c r="C30" s="86" t="s">
        <v>95</v>
      </c>
      <c r="D30" s="90"/>
      <c r="E30" s="88"/>
      <c r="F30" s="91"/>
      <c r="G30" s="91"/>
      <c r="R30" s="38"/>
      <c r="S30" s="41"/>
      <c r="T30" s="39"/>
      <c r="U30" s="40"/>
      <c r="V30" s="41"/>
      <c r="W30" s="41"/>
      <c r="X30" s="41"/>
      <c r="Y30" s="41"/>
      <c r="Z30" s="41"/>
    </row>
    <row r="31" spans="1:26" s="42" customFormat="1" ht="15">
      <c r="A31" s="84" t="s">
        <v>96</v>
      </c>
      <c r="B31" s="85"/>
      <c r="C31" s="86" t="s">
        <v>97</v>
      </c>
      <c r="D31" s="90"/>
      <c r="E31" s="88"/>
      <c r="F31" s="91"/>
      <c r="G31" s="91"/>
      <c r="R31" s="38"/>
      <c r="S31" s="39"/>
      <c r="T31" s="39"/>
      <c r="U31" s="40"/>
      <c r="V31" s="41"/>
      <c r="W31" s="41"/>
      <c r="X31" s="41"/>
      <c r="Y31" s="41"/>
      <c r="Z31" s="41"/>
    </row>
    <row r="32" spans="1:26" s="42" customFormat="1" ht="15">
      <c r="A32" s="84" t="s">
        <v>98</v>
      </c>
      <c r="B32" s="85"/>
      <c r="C32" s="86" t="s">
        <v>99</v>
      </c>
      <c r="D32" s="90"/>
      <c r="E32" s="88"/>
      <c r="F32" s="91">
        <v>40105.79</v>
      </c>
      <c r="G32" s="91">
        <v>43148.97</v>
      </c>
      <c r="R32" s="38"/>
      <c r="S32" s="41"/>
      <c r="T32" s="39"/>
      <c r="U32" s="40"/>
      <c r="V32" s="41"/>
      <c r="W32" s="41"/>
      <c r="X32" s="41"/>
      <c r="Y32" s="41"/>
      <c r="Z32" s="41"/>
    </row>
    <row r="33" spans="1:26" s="42" customFormat="1" ht="15">
      <c r="A33" s="84" t="s">
        <v>100</v>
      </c>
      <c r="B33" s="85"/>
      <c r="C33" s="86" t="s">
        <v>101</v>
      </c>
      <c r="D33" s="90"/>
      <c r="E33" s="88"/>
      <c r="F33" s="91"/>
      <c r="G33" s="91"/>
      <c r="R33" s="38"/>
      <c r="S33" s="39"/>
      <c r="T33" s="39"/>
      <c r="U33" s="40"/>
      <c r="V33" s="41"/>
      <c r="W33" s="41"/>
      <c r="X33" s="41"/>
      <c r="Y33" s="41"/>
      <c r="Z33" s="41"/>
    </row>
    <row r="34" spans="1:26" s="42" customFormat="1" ht="15">
      <c r="A34" s="84" t="s">
        <v>102</v>
      </c>
      <c r="B34" s="85"/>
      <c r="C34" s="86" t="s">
        <v>103</v>
      </c>
      <c r="D34" s="90"/>
      <c r="E34" s="88"/>
      <c r="F34" s="91"/>
      <c r="G34" s="91"/>
      <c r="R34" s="38"/>
      <c r="S34" s="41"/>
      <c r="T34" s="39"/>
      <c r="U34" s="40"/>
      <c r="V34" s="41"/>
      <c r="W34" s="41"/>
      <c r="X34" s="41"/>
      <c r="Y34" s="41"/>
      <c r="Z34" s="41"/>
    </row>
    <row r="35" spans="1:26" s="42" customFormat="1" ht="15">
      <c r="A35" s="84" t="s">
        <v>104</v>
      </c>
      <c r="B35" s="85"/>
      <c r="C35" s="86" t="s">
        <v>105</v>
      </c>
      <c r="D35" s="90"/>
      <c r="E35" s="88"/>
      <c r="F35" s="91">
        <v>2085.81</v>
      </c>
      <c r="G35" s="91">
        <v>186.74</v>
      </c>
      <c r="R35" s="38"/>
      <c r="S35" s="39"/>
      <c r="T35" s="39"/>
      <c r="U35" s="40"/>
      <c r="V35" s="41"/>
      <c r="W35" s="41"/>
      <c r="X35" s="41"/>
      <c r="Y35" s="41"/>
      <c r="Z35" s="41"/>
    </row>
    <row r="36" spans="1:26" s="42" customFormat="1" ht="15">
      <c r="A36" s="84" t="s">
        <v>106</v>
      </c>
      <c r="B36" s="85"/>
      <c r="C36" s="86" t="s">
        <v>107</v>
      </c>
      <c r="D36" s="90"/>
      <c r="E36" s="88"/>
      <c r="F36" s="96"/>
      <c r="G36" s="96"/>
      <c r="R36" s="38"/>
      <c r="S36" s="41"/>
      <c r="T36" s="39"/>
      <c r="U36" s="40"/>
      <c r="V36" s="41"/>
      <c r="W36" s="41"/>
      <c r="X36" s="41"/>
      <c r="Y36" s="41"/>
      <c r="Z36" s="41"/>
    </row>
    <row r="37" spans="1:26" s="42" customFormat="1" ht="15">
      <c r="A37" s="84" t="s">
        <v>108</v>
      </c>
      <c r="B37" s="85"/>
      <c r="C37" s="86" t="s">
        <v>109</v>
      </c>
      <c r="D37" s="90"/>
      <c r="E37" s="88"/>
      <c r="F37" s="96"/>
      <c r="G37" s="96"/>
      <c r="R37" s="38"/>
      <c r="S37" s="39"/>
      <c r="T37" s="39"/>
      <c r="U37" s="40"/>
      <c r="V37" s="41"/>
      <c r="W37" s="41"/>
      <c r="X37" s="41"/>
      <c r="Y37" s="41"/>
      <c r="Z37" s="41"/>
    </row>
    <row r="38" spans="1:26" s="42" customFormat="1" ht="15">
      <c r="A38" s="97" t="s">
        <v>110</v>
      </c>
      <c r="B38" s="98" t="s">
        <v>111</v>
      </c>
      <c r="C38" s="98"/>
      <c r="D38" s="97"/>
      <c r="E38" s="88"/>
      <c r="F38" s="96"/>
      <c r="G38" s="96"/>
      <c r="R38" s="38"/>
      <c r="S38" s="41"/>
      <c r="T38" s="39"/>
      <c r="U38" s="40"/>
      <c r="V38" s="41"/>
      <c r="W38" s="41"/>
      <c r="X38" s="41"/>
      <c r="Y38" s="41"/>
      <c r="Z38" s="41"/>
    </row>
    <row r="39" spans="1:26" s="42" customFormat="1" ht="15">
      <c r="A39" s="97" t="s">
        <v>112</v>
      </c>
      <c r="B39" s="98" t="s">
        <v>113</v>
      </c>
      <c r="C39" s="98"/>
      <c r="D39" s="97"/>
      <c r="E39" s="88"/>
      <c r="F39" s="96"/>
      <c r="G39" s="96"/>
      <c r="R39" s="38"/>
      <c r="S39" s="39"/>
      <c r="T39" s="39"/>
      <c r="U39" s="40"/>
      <c r="V39" s="41"/>
      <c r="W39" s="41"/>
      <c r="X39" s="41"/>
      <c r="Y39" s="41"/>
      <c r="Z39" s="41"/>
    </row>
    <row r="40" spans="1:26" s="42" customFormat="1" ht="15">
      <c r="A40" s="99" t="s">
        <v>114</v>
      </c>
      <c r="B40" s="100" t="s">
        <v>115</v>
      </c>
      <c r="C40" s="101"/>
      <c r="D40" s="102"/>
      <c r="E40" s="103"/>
      <c r="F40" s="96"/>
      <c r="G40" s="96"/>
      <c r="R40" s="38"/>
      <c r="S40" s="41"/>
      <c r="T40" s="39"/>
      <c r="U40" s="40"/>
      <c r="V40" s="41"/>
      <c r="W40" s="41"/>
      <c r="X40" s="41"/>
      <c r="Y40" s="41"/>
      <c r="Z40" s="41"/>
    </row>
    <row r="41" spans="1:26" s="42" customFormat="1" ht="15">
      <c r="A41" s="68" t="s">
        <v>116</v>
      </c>
      <c r="B41" s="73" t="s">
        <v>117</v>
      </c>
      <c r="C41" s="74"/>
      <c r="D41" s="75"/>
      <c r="E41" s="104" t="s">
        <v>118</v>
      </c>
      <c r="F41" s="77">
        <f>SUM(F42,F48,F49,F56,F57)</f>
        <v>166070.92000000001</v>
      </c>
      <c r="G41" s="77">
        <f>SUM(G42,G48,G49,G56,G57)</f>
        <v>64287.329999999994</v>
      </c>
      <c r="R41" s="38"/>
      <c r="S41" s="39"/>
      <c r="T41" s="39"/>
      <c r="U41" s="40"/>
      <c r="V41" s="41"/>
      <c r="W41" s="41"/>
      <c r="X41" s="41"/>
      <c r="Y41" s="41"/>
      <c r="Z41" s="41"/>
    </row>
    <row r="42" spans="1:26" s="42" customFormat="1" ht="15">
      <c r="A42" s="78" t="s">
        <v>75</v>
      </c>
      <c r="B42" s="79" t="s">
        <v>119</v>
      </c>
      <c r="C42" s="94"/>
      <c r="D42" s="95"/>
      <c r="E42" s="105"/>
      <c r="F42" s="83">
        <f>SUM(F43:F47)</f>
        <v>7433.6</v>
      </c>
      <c r="G42" s="83">
        <f>SUM(G43:G47)</f>
        <v>7417.61</v>
      </c>
      <c r="R42" s="38"/>
      <c r="S42" s="41"/>
      <c r="T42" s="39"/>
      <c r="U42" s="40"/>
      <c r="V42" s="41"/>
      <c r="W42" s="41"/>
      <c r="X42" s="41"/>
      <c r="Y42" s="41"/>
      <c r="Z42" s="41"/>
    </row>
    <row r="43" spans="1:26" s="42" customFormat="1" ht="15">
      <c r="A43" s="84" t="s">
        <v>78</v>
      </c>
      <c r="B43" s="85"/>
      <c r="C43" s="86" t="s">
        <v>120</v>
      </c>
      <c r="D43" s="90"/>
      <c r="E43" s="88"/>
      <c r="F43" s="89"/>
      <c r="G43" s="89"/>
      <c r="R43" s="38"/>
      <c r="S43" s="39"/>
      <c r="T43" s="39"/>
      <c r="U43" s="40"/>
      <c r="V43" s="41"/>
      <c r="W43" s="41"/>
      <c r="X43" s="41"/>
      <c r="Y43" s="41"/>
      <c r="Z43" s="41"/>
    </row>
    <row r="44" spans="1:26" s="42" customFormat="1" ht="15">
      <c r="A44" s="84" t="s">
        <v>80</v>
      </c>
      <c r="B44" s="85"/>
      <c r="C44" s="86" t="s">
        <v>121</v>
      </c>
      <c r="D44" s="90"/>
      <c r="E44" s="88"/>
      <c r="F44" s="91">
        <v>7433.6</v>
      </c>
      <c r="G44" s="91">
        <v>7417.61</v>
      </c>
      <c r="R44" s="38"/>
      <c r="S44" s="41"/>
      <c r="T44" s="39"/>
      <c r="U44" s="40"/>
      <c r="V44" s="41"/>
      <c r="W44" s="41"/>
      <c r="X44" s="41"/>
      <c r="Y44" s="41"/>
      <c r="Z44" s="41"/>
    </row>
    <row r="45" spans="1:26" s="42" customFormat="1" ht="15">
      <c r="A45" s="84" t="s">
        <v>82</v>
      </c>
      <c r="B45" s="85"/>
      <c r="C45" s="86" t="s">
        <v>122</v>
      </c>
      <c r="D45" s="90"/>
      <c r="E45" s="88"/>
      <c r="F45" s="89"/>
      <c r="G45" s="89"/>
      <c r="R45" s="38"/>
      <c r="S45" s="39"/>
      <c r="T45" s="39"/>
      <c r="U45" s="40"/>
      <c r="V45" s="41"/>
      <c r="W45" s="41"/>
      <c r="X45" s="41"/>
      <c r="Y45" s="41"/>
      <c r="Z45" s="41"/>
    </row>
    <row r="46" spans="1:26" s="42" customFormat="1" ht="15">
      <c r="A46" s="84" t="s">
        <v>84</v>
      </c>
      <c r="B46" s="85"/>
      <c r="C46" s="86" t="s">
        <v>123</v>
      </c>
      <c r="D46" s="90"/>
      <c r="E46" s="88"/>
      <c r="F46" s="89"/>
      <c r="G46" s="89"/>
      <c r="R46" s="38"/>
      <c r="S46" s="41"/>
      <c r="T46" s="39"/>
      <c r="U46" s="40"/>
      <c r="V46" s="41"/>
      <c r="W46" s="41"/>
      <c r="X46" s="41"/>
      <c r="Y46" s="41"/>
      <c r="Z46" s="41"/>
    </row>
    <row r="47" spans="1:26" s="42" customFormat="1" ht="15">
      <c r="A47" s="84" t="s">
        <v>86</v>
      </c>
      <c r="B47" s="101"/>
      <c r="C47" s="106" t="s">
        <v>124</v>
      </c>
      <c r="D47" s="107"/>
      <c r="E47" s="88"/>
      <c r="F47" s="89"/>
      <c r="G47" s="89"/>
      <c r="R47" s="38"/>
      <c r="S47" s="39"/>
      <c r="T47" s="39"/>
      <c r="U47" s="40"/>
      <c r="V47" s="41"/>
      <c r="W47" s="41"/>
      <c r="X47" s="41"/>
      <c r="Y47" s="41"/>
      <c r="Z47" s="41"/>
    </row>
    <row r="48" spans="1:26" s="42" customFormat="1" ht="15">
      <c r="A48" s="97" t="s">
        <v>88</v>
      </c>
      <c r="B48" s="98" t="s">
        <v>125</v>
      </c>
      <c r="C48" s="85"/>
      <c r="D48" s="84"/>
      <c r="E48" s="88"/>
      <c r="F48" s="89"/>
      <c r="G48" s="91">
        <v>12.42</v>
      </c>
      <c r="R48" s="38"/>
      <c r="S48" s="41"/>
      <c r="T48" s="39"/>
      <c r="U48" s="40"/>
      <c r="V48" s="41"/>
      <c r="W48" s="41"/>
      <c r="X48" s="41"/>
      <c r="Y48" s="41"/>
      <c r="Z48" s="41"/>
    </row>
    <row r="49" spans="1:26" s="42" customFormat="1" ht="15">
      <c r="A49" s="78" t="s">
        <v>110</v>
      </c>
      <c r="B49" s="79" t="s">
        <v>126</v>
      </c>
      <c r="C49" s="94"/>
      <c r="D49" s="95"/>
      <c r="E49" s="105"/>
      <c r="F49" s="83">
        <f>SUM(F50:F55)</f>
        <v>150399.45000000001</v>
      </c>
      <c r="G49" s="83">
        <f>SUM(G50:G55)</f>
        <v>51261.77</v>
      </c>
      <c r="R49" s="38"/>
      <c r="S49" s="39"/>
      <c r="T49" s="39"/>
      <c r="U49" s="40"/>
      <c r="V49" s="41"/>
      <c r="W49" s="41"/>
      <c r="X49" s="41"/>
      <c r="Y49" s="41"/>
      <c r="Z49" s="41"/>
    </row>
    <row r="50" spans="1:26" s="42" customFormat="1" ht="15">
      <c r="A50" s="84" t="s">
        <v>127</v>
      </c>
      <c r="B50" s="85"/>
      <c r="C50" s="93" t="s">
        <v>128</v>
      </c>
      <c r="D50" s="90"/>
      <c r="E50" s="88"/>
      <c r="F50" s="89"/>
      <c r="G50" s="89"/>
      <c r="R50" s="38"/>
      <c r="S50" s="41"/>
      <c r="T50" s="39"/>
      <c r="U50" s="40"/>
      <c r="V50" s="41"/>
      <c r="W50" s="41"/>
      <c r="X50" s="41"/>
      <c r="Y50" s="41"/>
      <c r="Z50" s="41"/>
    </row>
    <row r="51" spans="1:26" s="42" customFormat="1" ht="15">
      <c r="A51" s="85" t="s">
        <v>129</v>
      </c>
      <c r="B51" s="85"/>
      <c r="C51" s="86" t="s">
        <v>130</v>
      </c>
      <c r="D51" s="93"/>
      <c r="E51" s="88"/>
      <c r="F51" s="89"/>
      <c r="G51" s="89"/>
      <c r="R51" s="38"/>
      <c r="S51" s="39"/>
      <c r="T51" s="39"/>
      <c r="U51" s="40"/>
      <c r="V51" s="41"/>
      <c r="W51" s="41"/>
      <c r="X51" s="41"/>
      <c r="Y51" s="41"/>
      <c r="Z51" s="41"/>
    </row>
    <row r="52" spans="1:26" s="42" customFormat="1" ht="15">
      <c r="A52" s="84" t="s">
        <v>131</v>
      </c>
      <c r="B52" s="85"/>
      <c r="C52" s="86" t="s">
        <v>132</v>
      </c>
      <c r="D52" s="90"/>
      <c r="E52" s="88"/>
      <c r="F52" s="89"/>
      <c r="G52" s="89"/>
      <c r="R52" s="38"/>
      <c r="S52" s="41"/>
      <c r="T52" s="39"/>
      <c r="U52" s="40"/>
      <c r="V52" s="41"/>
      <c r="W52" s="41"/>
      <c r="X52" s="41"/>
      <c r="Y52" s="41"/>
      <c r="Z52" s="41"/>
    </row>
    <row r="53" spans="1:26" s="42" customFormat="1" ht="15">
      <c r="A53" s="84" t="s">
        <v>133</v>
      </c>
      <c r="B53" s="85"/>
      <c r="C53" s="106" t="s">
        <v>134</v>
      </c>
      <c r="D53" s="107"/>
      <c r="E53" s="88"/>
      <c r="F53" s="89"/>
      <c r="G53" s="108"/>
      <c r="R53" s="38"/>
      <c r="S53" s="39"/>
      <c r="T53" s="39"/>
      <c r="U53" s="40"/>
      <c r="V53" s="41"/>
      <c r="W53" s="41"/>
      <c r="X53" s="41"/>
      <c r="Y53" s="41"/>
      <c r="Z53" s="41"/>
    </row>
    <row r="54" spans="1:26" s="42" customFormat="1" ht="15">
      <c r="A54" s="84" t="s">
        <v>135</v>
      </c>
      <c r="B54" s="85"/>
      <c r="C54" s="86" t="s">
        <v>136</v>
      </c>
      <c r="D54" s="90"/>
      <c r="E54" s="88"/>
      <c r="F54" s="91">
        <v>123612.32</v>
      </c>
      <c r="G54" s="91">
        <v>51261.77</v>
      </c>
      <c r="R54" s="38"/>
      <c r="S54" s="41"/>
      <c r="T54" s="39"/>
      <c r="U54" s="40"/>
      <c r="V54" s="41"/>
      <c r="W54" s="41"/>
      <c r="X54" s="41"/>
      <c r="Y54" s="41"/>
      <c r="Z54" s="41"/>
    </row>
    <row r="55" spans="1:26" s="42" customFormat="1" ht="15">
      <c r="A55" s="84" t="s">
        <v>137</v>
      </c>
      <c r="B55" s="85"/>
      <c r="C55" s="86" t="s">
        <v>138</v>
      </c>
      <c r="D55" s="90"/>
      <c r="E55" s="88"/>
      <c r="F55" s="91">
        <v>26787.13</v>
      </c>
      <c r="G55" s="108"/>
      <c r="R55" s="38"/>
      <c r="S55" s="39"/>
      <c r="T55" s="39"/>
      <c r="U55" s="40"/>
      <c r="V55" s="41"/>
      <c r="W55" s="41"/>
      <c r="X55" s="41"/>
      <c r="Y55" s="41"/>
      <c r="Z55" s="41"/>
    </row>
    <row r="56" spans="1:26" s="42" customFormat="1" ht="15">
      <c r="A56" s="97" t="s">
        <v>112</v>
      </c>
      <c r="B56" s="98" t="s">
        <v>139</v>
      </c>
      <c r="C56" s="98"/>
      <c r="D56" s="97"/>
      <c r="E56" s="88"/>
      <c r="F56" s="89"/>
      <c r="G56" s="108"/>
      <c r="R56" s="38"/>
      <c r="S56" s="41"/>
      <c r="T56" s="39"/>
      <c r="U56" s="40"/>
      <c r="V56" s="41"/>
      <c r="W56" s="41"/>
      <c r="X56" s="41"/>
      <c r="Y56" s="41"/>
      <c r="Z56" s="41"/>
    </row>
    <row r="57" spans="1:26" s="42" customFormat="1" ht="15">
      <c r="A57" s="97" t="s">
        <v>140</v>
      </c>
      <c r="B57" s="98" t="s">
        <v>141</v>
      </c>
      <c r="C57" s="98"/>
      <c r="D57" s="97"/>
      <c r="E57" s="88"/>
      <c r="F57" s="91">
        <v>8237.8700000000008</v>
      </c>
      <c r="G57" s="91">
        <v>5595.53</v>
      </c>
      <c r="R57" s="38"/>
      <c r="S57" s="39"/>
      <c r="T57" s="39"/>
      <c r="U57" s="40"/>
      <c r="V57" s="41"/>
      <c r="W57" s="41"/>
      <c r="X57" s="41"/>
      <c r="Y57" s="41"/>
      <c r="Z57" s="41"/>
    </row>
    <row r="58" spans="1:26" s="42" customFormat="1" ht="15">
      <c r="A58" s="78"/>
      <c r="B58" s="79" t="s">
        <v>142</v>
      </c>
      <c r="C58" s="94"/>
      <c r="D58" s="95"/>
      <c r="E58" s="104" t="s">
        <v>143</v>
      </c>
      <c r="F58" s="83">
        <f>SUM(F41,F40,F20)</f>
        <v>321155.06000000006</v>
      </c>
      <c r="G58" s="83">
        <f>SUM(G41,G40,G20)</f>
        <v>221393.41999999998</v>
      </c>
      <c r="R58" s="38"/>
      <c r="S58" s="41"/>
      <c r="T58" s="39"/>
      <c r="U58" s="40"/>
      <c r="V58" s="41"/>
      <c r="W58" s="41"/>
      <c r="X58" s="41"/>
      <c r="Y58" s="41"/>
      <c r="Z58" s="41"/>
    </row>
    <row r="59" spans="1:26" s="42" customFormat="1" ht="15">
      <c r="A59" s="68" t="s">
        <v>144</v>
      </c>
      <c r="B59" s="73" t="s">
        <v>145</v>
      </c>
      <c r="C59" s="73"/>
      <c r="D59" s="109"/>
      <c r="E59" s="104" t="s">
        <v>146</v>
      </c>
      <c r="F59" s="77">
        <f>SUM(F60:F63)</f>
        <v>166251.82</v>
      </c>
      <c r="G59" s="77">
        <f>SUM(G60:G63)</f>
        <v>160449.63</v>
      </c>
      <c r="R59" s="38"/>
      <c r="S59" s="39"/>
      <c r="T59" s="39"/>
      <c r="U59" s="40"/>
      <c r="V59" s="41"/>
      <c r="W59" s="41"/>
      <c r="X59" s="41"/>
      <c r="Y59" s="41"/>
      <c r="Z59" s="41"/>
    </row>
    <row r="60" spans="1:26" s="42" customFormat="1" ht="15">
      <c r="A60" s="97" t="s">
        <v>75</v>
      </c>
      <c r="B60" s="98" t="s">
        <v>147</v>
      </c>
      <c r="C60" s="98"/>
      <c r="D60" s="97"/>
      <c r="E60" s="88"/>
      <c r="F60" s="91">
        <v>10140.43</v>
      </c>
      <c r="G60" s="91">
        <v>9481.82</v>
      </c>
      <c r="R60" s="38"/>
      <c r="S60" s="41"/>
      <c r="T60" s="39"/>
      <c r="U60" s="40"/>
      <c r="V60" s="41"/>
      <c r="W60" s="41"/>
      <c r="X60" s="41"/>
      <c r="Y60" s="41"/>
      <c r="Z60" s="41"/>
    </row>
    <row r="61" spans="1:26" s="42" customFormat="1" ht="15">
      <c r="A61" s="97" t="s">
        <v>88</v>
      </c>
      <c r="B61" s="98" t="s">
        <v>148</v>
      </c>
      <c r="C61" s="85"/>
      <c r="D61" s="84"/>
      <c r="E61" s="88"/>
      <c r="F61" s="91">
        <v>140006</v>
      </c>
      <c r="G61" s="91">
        <v>139324.03</v>
      </c>
      <c r="R61" s="38"/>
      <c r="S61" s="39"/>
      <c r="T61" s="39"/>
      <c r="U61" s="40"/>
      <c r="V61" s="41"/>
      <c r="W61" s="41"/>
      <c r="X61" s="41"/>
      <c r="Y61" s="41"/>
      <c r="Z61" s="41"/>
    </row>
    <row r="62" spans="1:26" s="42" customFormat="1" ht="15">
      <c r="A62" s="97" t="s">
        <v>110</v>
      </c>
      <c r="B62" s="110" t="s">
        <v>149</v>
      </c>
      <c r="C62" s="111"/>
      <c r="D62" s="107"/>
      <c r="E62" s="88"/>
      <c r="F62" s="91"/>
      <c r="G62" s="91"/>
      <c r="R62" s="38"/>
      <c r="S62" s="41"/>
      <c r="T62" s="39"/>
      <c r="U62" s="40"/>
      <c r="V62" s="41"/>
      <c r="W62" s="41"/>
      <c r="X62" s="41"/>
      <c r="Y62" s="41"/>
      <c r="Z62" s="41"/>
    </row>
    <row r="63" spans="1:26" s="42" customFormat="1" ht="15">
      <c r="A63" s="97" t="s">
        <v>150</v>
      </c>
      <c r="B63" s="98" t="s">
        <v>56</v>
      </c>
      <c r="C63" s="85"/>
      <c r="D63" s="84"/>
      <c r="E63" s="88"/>
      <c r="F63" s="91">
        <v>16105.39</v>
      </c>
      <c r="G63" s="91">
        <v>11643.78</v>
      </c>
      <c r="R63" s="38"/>
      <c r="S63" s="39"/>
      <c r="T63" s="39"/>
      <c r="U63" s="40"/>
      <c r="V63" s="41"/>
      <c r="W63" s="41"/>
      <c r="X63" s="41"/>
      <c r="Y63" s="41"/>
      <c r="Z63" s="41"/>
    </row>
    <row r="64" spans="1:26" s="42" customFormat="1" ht="15">
      <c r="A64" s="68" t="s">
        <v>151</v>
      </c>
      <c r="B64" s="73" t="s">
        <v>152</v>
      </c>
      <c r="C64" s="74"/>
      <c r="D64" s="75"/>
      <c r="E64" s="104" t="s">
        <v>153</v>
      </c>
      <c r="F64" s="77">
        <f>SUM(F65,F69)</f>
        <v>137384.25</v>
      </c>
      <c r="G64" s="77">
        <f>SUM(G65,G69)</f>
        <v>55072.800000000003</v>
      </c>
      <c r="R64" s="38"/>
      <c r="S64" s="41"/>
      <c r="T64" s="39"/>
      <c r="U64" s="40"/>
      <c r="V64" s="41"/>
      <c r="W64" s="41"/>
      <c r="X64" s="41"/>
      <c r="Y64" s="41"/>
      <c r="Z64" s="41"/>
    </row>
    <row r="65" spans="1:26" s="42" customFormat="1" ht="15">
      <c r="A65" s="78" t="s">
        <v>75</v>
      </c>
      <c r="B65" s="79" t="s">
        <v>154</v>
      </c>
      <c r="C65" s="94"/>
      <c r="D65" s="95"/>
      <c r="E65" s="105"/>
      <c r="F65" s="83">
        <f>SUM(F66:F68)</f>
        <v>0</v>
      </c>
      <c r="G65" s="83">
        <f>SUM(G66:G68)</f>
        <v>0</v>
      </c>
      <c r="R65" s="38"/>
      <c r="S65" s="39"/>
      <c r="T65" s="39"/>
      <c r="U65" s="40"/>
      <c r="V65" s="41"/>
      <c r="W65" s="41"/>
      <c r="X65" s="41"/>
      <c r="Y65" s="41"/>
      <c r="Z65" s="41"/>
    </row>
    <row r="66" spans="1:26" s="42" customFormat="1" ht="15">
      <c r="A66" s="84" t="s">
        <v>78</v>
      </c>
      <c r="B66" s="112"/>
      <c r="C66" s="86" t="s">
        <v>155</v>
      </c>
      <c r="D66" s="113"/>
      <c r="E66" s="88"/>
      <c r="F66" s="89"/>
      <c r="G66" s="89"/>
      <c r="R66" s="38"/>
      <c r="S66" s="41"/>
      <c r="T66" s="39"/>
      <c r="U66" s="40"/>
      <c r="V66" s="41"/>
      <c r="W66" s="41"/>
      <c r="X66" s="41"/>
      <c r="Y66" s="41"/>
      <c r="Z66" s="41"/>
    </row>
    <row r="67" spans="1:26" s="42" customFormat="1" ht="15">
      <c r="A67" s="84" t="s">
        <v>80</v>
      </c>
      <c r="B67" s="85"/>
      <c r="C67" s="86" t="s">
        <v>156</v>
      </c>
      <c r="D67" s="90"/>
      <c r="E67" s="88"/>
      <c r="F67" s="89"/>
      <c r="G67" s="89"/>
      <c r="R67" s="38"/>
      <c r="S67" s="39"/>
      <c r="T67" s="39"/>
      <c r="U67" s="40"/>
      <c r="V67" s="41"/>
      <c r="W67" s="41"/>
      <c r="X67" s="41"/>
      <c r="Y67" s="41"/>
      <c r="Z67" s="41"/>
    </row>
    <row r="68" spans="1:26" s="42" customFormat="1" ht="15">
      <c r="A68" s="84" t="s">
        <v>157</v>
      </c>
      <c r="B68" s="85"/>
      <c r="C68" s="86" t="s">
        <v>158</v>
      </c>
      <c r="D68" s="90"/>
      <c r="E68" s="88"/>
      <c r="F68" s="89"/>
      <c r="G68" s="89"/>
      <c r="R68" s="38"/>
      <c r="S68" s="41"/>
      <c r="T68" s="39"/>
      <c r="U68" s="40"/>
      <c r="V68" s="41"/>
      <c r="W68" s="41"/>
      <c r="X68" s="41"/>
      <c r="Y68" s="41"/>
      <c r="Z68" s="41"/>
    </row>
    <row r="69" spans="1:26" s="42" customFormat="1" ht="15">
      <c r="A69" s="78" t="s">
        <v>88</v>
      </c>
      <c r="B69" s="79" t="s">
        <v>159</v>
      </c>
      <c r="C69" s="94"/>
      <c r="D69" s="95"/>
      <c r="E69" s="105"/>
      <c r="F69" s="83">
        <f>SUM(F70:F75,F78:F83)</f>
        <v>137384.25</v>
      </c>
      <c r="G69" s="83">
        <f>SUM(G70:G75,G78:G83)</f>
        <v>55072.800000000003</v>
      </c>
      <c r="R69" s="38"/>
      <c r="S69" s="39"/>
      <c r="T69" s="39"/>
      <c r="U69" s="40"/>
      <c r="V69" s="41"/>
      <c r="W69" s="41"/>
      <c r="X69" s="41"/>
      <c r="Y69" s="41"/>
      <c r="Z69" s="41"/>
    </row>
    <row r="70" spans="1:26" s="42" customFormat="1" ht="15">
      <c r="A70" s="84" t="s">
        <v>90</v>
      </c>
      <c r="B70" s="85"/>
      <c r="C70" s="86" t="s">
        <v>160</v>
      </c>
      <c r="D70" s="87"/>
      <c r="E70" s="88"/>
      <c r="F70" s="89"/>
      <c r="G70" s="89"/>
      <c r="R70" s="38"/>
      <c r="S70" s="41"/>
      <c r="T70" s="39"/>
      <c r="U70" s="40"/>
      <c r="V70" s="41"/>
      <c r="W70" s="41"/>
      <c r="X70" s="41"/>
      <c r="Y70" s="41"/>
      <c r="Z70" s="41"/>
    </row>
    <row r="71" spans="1:26" s="42" customFormat="1" ht="15">
      <c r="A71" s="84" t="s">
        <v>92</v>
      </c>
      <c r="B71" s="112"/>
      <c r="C71" s="86" t="s">
        <v>161</v>
      </c>
      <c r="D71" s="113"/>
      <c r="E71" s="88"/>
      <c r="F71" s="89"/>
      <c r="G71" s="89"/>
      <c r="R71" s="38"/>
      <c r="S71" s="39"/>
      <c r="T71" s="39"/>
      <c r="U71" s="40"/>
      <c r="V71" s="41"/>
      <c r="W71" s="41"/>
      <c r="X71" s="41"/>
      <c r="Y71" s="41"/>
      <c r="Z71" s="41"/>
    </row>
    <row r="72" spans="1:26" s="42" customFormat="1" ht="15">
      <c r="A72" s="84" t="s">
        <v>94</v>
      </c>
      <c r="B72" s="112"/>
      <c r="C72" s="86" t="s">
        <v>162</v>
      </c>
      <c r="D72" s="113"/>
      <c r="E72" s="88"/>
      <c r="F72" s="89"/>
      <c r="G72" s="89"/>
      <c r="R72" s="38"/>
      <c r="S72" s="41"/>
      <c r="T72" s="39"/>
      <c r="U72" s="40"/>
      <c r="V72" s="41"/>
      <c r="W72" s="41"/>
      <c r="X72" s="41"/>
      <c r="Y72" s="41"/>
      <c r="Z72" s="41"/>
    </row>
    <row r="73" spans="1:26" s="42" customFormat="1" ht="15">
      <c r="A73" s="84" t="s">
        <v>96</v>
      </c>
      <c r="B73" s="85"/>
      <c r="C73" s="86" t="s">
        <v>163</v>
      </c>
      <c r="D73" s="90"/>
      <c r="E73" s="88"/>
      <c r="F73" s="89"/>
      <c r="G73" s="89"/>
      <c r="R73" s="38"/>
      <c r="S73" s="39"/>
      <c r="T73" s="39"/>
      <c r="U73" s="40"/>
      <c r="V73" s="41"/>
      <c r="W73" s="41"/>
      <c r="X73" s="41"/>
      <c r="Y73" s="41"/>
      <c r="Z73" s="41"/>
    </row>
    <row r="74" spans="1:26" s="42" customFormat="1" ht="15">
      <c r="A74" s="97" t="s">
        <v>98</v>
      </c>
      <c r="B74" s="93"/>
      <c r="C74" s="93" t="s">
        <v>164</v>
      </c>
      <c r="D74" s="87"/>
      <c r="E74" s="88"/>
      <c r="F74" s="89"/>
      <c r="G74" s="89"/>
      <c r="R74" s="38"/>
      <c r="S74" s="41"/>
      <c r="T74" s="39"/>
      <c r="U74" s="40"/>
      <c r="V74" s="41"/>
      <c r="W74" s="41"/>
      <c r="X74" s="41"/>
      <c r="Y74" s="41"/>
      <c r="Z74" s="41"/>
    </row>
    <row r="75" spans="1:26" s="42" customFormat="1" ht="15">
      <c r="A75" s="95" t="s">
        <v>100</v>
      </c>
      <c r="B75" s="94"/>
      <c r="C75" s="114" t="s">
        <v>165</v>
      </c>
      <c r="D75" s="115"/>
      <c r="E75" s="105"/>
      <c r="F75" s="83">
        <f>F76+F77</f>
        <v>1394.6</v>
      </c>
      <c r="G75" s="83">
        <f>G76+G77</f>
        <v>0</v>
      </c>
      <c r="R75" s="38"/>
      <c r="S75" s="39"/>
      <c r="T75" s="39"/>
      <c r="U75" s="40"/>
      <c r="V75" s="41"/>
      <c r="W75" s="41"/>
      <c r="X75" s="41"/>
      <c r="Y75" s="41"/>
      <c r="Z75" s="41"/>
    </row>
    <row r="76" spans="1:26" s="42" customFormat="1" ht="25.5">
      <c r="A76" s="84" t="s">
        <v>166</v>
      </c>
      <c r="B76" s="85"/>
      <c r="C76" s="93"/>
      <c r="D76" s="90" t="s">
        <v>167</v>
      </c>
      <c r="E76" s="88"/>
      <c r="F76" s="89"/>
      <c r="G76" s="89"/>
      <c r="R76" s="38"/>
      <c r="S76" s="41"/>
      <c r="T76" s="39"/>
      <c r="U76" s="40"/>
      <c r="V76" s="41"/>
      <c r="W76" s="41"/>
      <c r="X76" s="41"/>
      <c r="Y76" s="41"/>
      <c r="Z76" s="41"/>
    </row>
    <row r="77" spans="1:26" s="42" customFormat="1" ht="25.5">
      <c r="A77" s="84" t="s">
        <v>168</v>
      </c>
      <c r="B77" s="85"/>
      <c r="C77" s="93"/>
      <c r="D77" s="90" t="s">
        <v>169</v>
      </c>
      <c r="E77" s="88"/>
      <c r="F77" s="91">
        <v>1394.6</v>
      </c>
      <c r="G77" s="89"/>
      <c r="R77" s="38"/>
      <c r="S77" s="39"/>
      <c r="T77" s="39"/>
      <c r="U77" s="40"/>
      <c r="V77" s="41"/>
      <c r="W77" s="41"/>
      <c r="X77" s="41"/>
      <c r="Y77" s="41"/>
      <c r="Z77" s="41"/>
    </row>
    <row r="78" spans="1:26" s="42" customFormat="1" ht="15">
      <c r="A78" s="84" t="s">
        <v>102</v>
      </c>
      <c r="B78" s="85"/>
      <c r="C78" s="86" t="s">
        <v>170</v>
      </c>
      <c r="D78" s="90"/>
      <c r="E78" s="88"/>
      <c r="F78" s="89"/>
      <c r="G78" s="89"/>
      <c r="R78" s="38"/>
      <c r="S78" s="41"/>
      <c r="T78" s="39"/>
      <c r="U78" s="40"/>
      <c r="V78" s="41"/>
      <c r="W78" s="41"/>
      <c r="X78" s="41"/>
      <c r="Y78" s="41"/>
      <c r="Z78" s="41"/>
    </row>
    <row r="79" spans="1:26" s="42" customFormat="1" ht="15">
      <c r="A79" s="84" t="s">
        <v>104</v>
      </c>
      <c r="B79" s="112"/>
      <c r="C79" s="86" t="s">
        <v>171</v>
      </c>
      <c r="D79" s="113"/>
      <c r="E79" s="88"/>
      <c r="F79" s="89"/>
      <c r="G79" s="89"/>
      <c r="R79" s="38"/>
      <c r="S79" s="39"/>
      <c r="T79" s="39"/>
      <c r="U79" s="40"/>
      <c r="V79" s="41"/>
      <c r="W79" s="41"/>
      <c r="X79" s="41"/>
      <c r="Y79" s="41"/>
      <c r="Z79" s="41"/>
    </row>
    <row r="80" spans="1:26" s="42" customFormat="1" ht="15">
      <c r="A80" s="84" t="s">
        <v>106</v>
      </c>
      <c r="B80" s="85"/>
      <c r="C80" s="86" t="s">
        <v>172</v>
      </c>
      <c r="D80" s="90"/>
      <c r="E80" s="88"/>
      <c r="F80" s="91">
        <v>7549.88</v>
      </c>
      <c r="G80" s="91">
        <v>91.57</v>
      </c>
      <c r="R80" s="38"/>
      <c r="S80" s="41"/>
      <c r="T80" s="39"/>
      <c r="U80" s="40"/>
      <c r="V80" s="41"/>
      <c r="W80" s="41"/>
      <c r="X80" s="41"/>
      <c r="Y80" s="41"/>
      <c r="Z80" s="41"/>
    </row>
    <row r="81" spans="1:26" s="42" customFormat="1" ht="12.75" customHeight="1">
      <c r="A81" s="84" t="s">
        <v>108</v>
      </c>
      <c r="B81" s="85"/>
      <c r="C81" s="86" t="s">
        <v>173</v>
      </c>
      <c r="D81" s="90"/>
      <c r="E81" s="88"/>
      <c r="F81" s="91">
        <v>46734.26</v>
      </c>
      <c r="G81" s="91">
        <v>0</v>
      </c>
      <c r="R81" s="38"/>
      <c r="S81" s="39"/>
      <c r="T81" s="39"/>
      <c r="U81" s="40"/>
      <c r="V81" s="41"/>
      <c r="W81" s="41"/>
      <c r="X81" s="41"/>
      <c r="Y81" s="41"/>
      <c r="Z81" s="41"/>
    </row>
    <row r="82" spans="1:26" s="42" customFormat="1" ht="12.75" customHeight="1">
      <c r="A82" s="84" t="s">
        <v>174</v>
      </c>
      <c r="B82" s="85"/>
      <c r="C82" s="86" t="s">
        <v>175</v>
      </c>
      <c r="D82" s="90"/>
      <c r="E82" s="88"/>
      <c r="F82" s="116">
        <v>81705.509999999995</v>
      </c>
      <c r="G82" s="116">
        <v>54981.23</v>
      </c>
      <c r="R82" s="38"/>
      <c r="S82" s="41"/>
      <c r="T82" s="39"/>
      <c r="U82" s="40"/>
      <c r="V82" s="41"/>
      <c r="W82" s="41"/>
      <c r="X82" s="41"/>
      <c r="Y82" s="41"/>
      <c r="Z82" s="41"/>
    </row>
    <row r="83" spans="1:26" s="42" customFormat="1" ht="12.75" customHeight="1">
      <c r="A83" s="84" t="s">
        <v>176</v>
      </c>
      <c r="B83" s="85"/>
      <c r="C83" s="86" t="s">
        <v>177</v>
      </c>
      <c r="D83" s="90"/>
      <c r="E83" s="88"/>
      <c r="F83" s="91"/>
      <c r="G83" s="91">
        <v>0</v>
      </c>
      <c r="R83" s="38"/>
      <c r="S83" s="39"/>
      <c r="T83" s="39"/>
      <c r="U83" s="40"/>
      <c r="V83" s="41"/>
      <c r="W83" s="41"/>
      <c r="X83" s="41"/>
      <c r="Y83" s="41"/>
      <c r="Z83" s="41"/>
    </row>
    <row r="84" spans="1:26" s="42" customFormat="1" ht="15">
      <c r="A84" s="68" t="s">
        <v>178</v>
      </c>
      <c r="B84" s="73" t="s">
        <v>179</v>
      </c>
      <c r="C84" s="74"/>
      <c r="D84" s="75"/>
      <c r="E84" s="76"/>
      <c r="F84" s="77">
        <f>SUM(F85,F86,F89,F90)</f>
        <v>17518.989999999998</v>
      </c>
      <c r="G84" s="77">
        <f>SUM(G85,G86,G89,G90)</f>
        <v>5870.9900000000007</v>
      </c>
      <c r="R84" s="38"/>
      <c r="S84" s="41"/>
      <c r="T84" s="39"/>
      <c r="U84" s="40"/>
      <c r="V84" s="41"/>
      <c r="W84" s="41"/>
      <c r="X84" s="41"/>
      <c r="Y84" s="41"/>
      <c r="Z84" s="41"/>
    </row>
    <row r="85" spans="1:26" s="42" customFormat="1" ht="15">
      <c r="A85" s="97" t="s">
        <v>75</v>
      </c>
      <c r="B85" s="98" t="s">
        <v>180</v>
      </c>
      <c r="C85" s="85"/>
      <c r="D85" s="84"/>
      <c r="E85" s="88"/>
      <c r="F85" s="89"/>
      <c r="G85" s="89"/>
      <c r="R85" s="38"/>
      <c r="S85" s="39"/>
      <c r="T85" s="39"/>
      <c r="U85" s="40"/>
      <c r="V85" s="41"/>
      <c r="W85" s="41"/>
      <c r="X85" s="41"/>
      <c r="Y85" s="41"/>
      <c r="Z85" s="41"/>
    </row>
    <row r="86" spans="1:26" s="42" customFormat="1" ht="15">
      <c r="A86" s="78" t="s">
        <v>88</v>
      </c>
      <c r="B86" s="79" t="s">
        <v>181</v>
      </c>
      <c r="C86" s="94"/>
      <c r="D86" s="95"/>
      <c r="E86" s="105"/>
      <c r="F86" s="83">
        <f>SUM(F87:F88)</f>
        <v>0</v>
      </c>
      <c r="G86" s="83">
        <f>SUM(G87:G88)</f>
        <v>0</v>
      </c>
      <c r="R86" s="38"/>
      <c r="S86" s="41"/>
      <c r="T86" s="39"/>
      <c r="U86" s="40"/>
      <c r="V86" s="41"/>
      <c r="W86" s="41"/>
      <c r="X86" s="41"/>
      <c r="Y86" s="41"/>
      <c r="Z86" s="41"/>
    </row>
    <row r="87" spans="1:26" s="42" customFormat="1" ht="15">
      <c r="A87" s="84" t="s">
        <v>90</v>
      </c>
      <c r="B87" s="85"/>
      <c r="C87" s="86" t="s">
        <v>182</v>
      </c>
      <c r="D87" s="90"/>
      <c r="E87" s="88"/>
      <c r="F87" s="89"/>
      <c r="G87" s="89"/>
      <c r="R87" s="38"/>
      <c r="S87" s="39"/>
      <c r="T87" s="39"/>
      <c r="U87" s="40"/>
      <c r="V87" s="41"/>
      <c r="W87" s="41"/>
      <c r="X87" s="41"/>
      <c r="Y87" s="41"/>
      <c r="Z87" s="41"/>
    </row>
    <row r="88" spans="1:26" s="42" customFormat="1" ht="15">
      <c r="A88" s="84" t="s">
        <v>92</v>
      </c>
      <c r="B88" s="85"/>
      <c r="C88" s="86" t="s">
        <v>183</v>
      </c>
      <c r="D88" s="90"/>
      <c r="E88" s="88"/>
      <c r="F88" s="89"/>
      <c r="G88" s="89"/>
      <c r="R88" s="38"/>
      <c r="S88" s="41"/>
      <c r="T88" s="39"/>
      <c r="U88" s="40"/>
      <c r="V88" s="41"/>
      <c r="W88" s="41"/>
      <c r="X88" s="41"/>
      <c r="Y88" s="41"/>
      <c r="Z88" s="41"/>
    </row>
    <row r="89" spans="1:26" s="42" customFormat="1" ht="15">
      <c r="A89" s="97" t="s">
        <v>110</v>
      </c>
      <c r="B89" s="93" t="s">
        <v>184</v>
      </c>
      <c r="C89" s="93"/>
      <c r="D89" s="87"/>
      <c r="E89" s="88"/>
      <c r="F89" s="89"/>
      <c r="G89" s="89"/>
      <c r="R89" s="38"/>
      <c r="S89" s="39"/>
      <c r="T89" s="39"/>
      <c r="U89" s="40"/>
      <c r="V89" s="41"/>
      <c r="W89" s="41"/>
      <c r="X89" s="41"/>
      <c r="Y89" s="41"/>
      <c r="Z89" s="41"/>
    </row>
    <row r="90" spans="1:26" s="42" customFormat="1" ht="15">
      <c r="A90" s="78" t="s">
        <v>112</v>
      </c>
      <c r="B90" s="79" t="s">
        <v>185</v>
      </c>
      <c r="C90" s="94"/>
      <c r="D90" s="95"/>
      <c r="E90" s="105"/>
      <c r="F90" s="83">
        <f>SUM(F91:F92)</f>
        <v>17518.989999999998</v>
      </c>
      <c r="G90" s="83">
        <f>SUM(G91:G92)</f>
        <v>5870.9900000000007</v>
      </c>
      <c r="R90" s="38"/>
      <c r="S90" s="41"/>
      <c r="T90" s="39"/>
      <c r="U90" s="40"/>
      <c r="V90" s="41"/>
      <c r="W90" s="41"/>
      <c r="X90" s="41"/>
      <c r="Y90" s="41"/>
      <c r="Z90" s="41"/>
    </row>
    <row r="91" spans="1:26" s="42" customFormat="1" ht="15">
      <c r="A91" s="84" t="s">
        <v>186</v>
      </c>
      <c r="B91" s="101"/>
      <c r="C91" s="86" t="s">
        <v>187</v>
      </c>
      <c r="D91" s="117"/>
      <c r="E91" s="88"/>
      <c r="F91" s="116">
        <v>11648</v>
      </c>
      <c r="G91" s="116">
        <v>-5327.62</v>
      </c>
      <c r="R91" s="38"/>
      <c r="S91" s="39"/>
      <c r="T91" s="39"/>
      <c r="U91" s="40"/>
      <c r="V91" s="41"/>
      <c r="W91" s="41"/>
      <c r="X91" s="41"/>
      <c r="Y91" s="41"/>
      <c r="Z91" s="41"/>
    </row>
    <row r="92" spans="1:26" s="42" customFormat="1" ht="15">
      <c r="A92" s="84" t="s">
        <v>188</v>
      </c>
      <c r="B92" s="101"/>
      <c r="C92" s="86" t="s">
        <v>189</v>
      </c>
      <c r="D92" s="117"/>
      <c r="E92" s="88"/>
      <c r="F92" s="116">
        <v>5870.99</v>
      </c>
      <c r="G92" s="116">
        <v>11198.61</v>
      </c>
      <c r="R92" s="38"/>
      <c r="S92" s="41"/>
      <c r="T92" s="39"/>
      <c r="U92" s="40"/>
      <c r="V92" s="41"/>
      <c r="W92" s="41"/>
      <c r="X92" s="41"/>
      <c r="Y92" s="41"/>
      <c r="Z92" s="41"/>
    </row>
    <row r="93" spans="1:26" s="42" customFormat="1" ht="15">
      <c r="A93" s="99" t="s">
        <v>190</v>
      </c>
      <c r="B93" s="100" t="s">
        <v>191</v>
      </c>
      <c r="C93" s="102"/>
      <c r="D93" s="102"/>
      <c r="E93" s="103"/>
      <c r="F93" s="118"/>
      <c r="G93" s="118"/>
      <c r="R93" s="38"/>
      <c r="S93" s="39"/>
      <c r="T93" s="39"/>
      <c r="U93" s="40"/>
      <c r="V93" s="41"/>
      <c r="W93" s="41"/>
      <c r="X93" s="41"/>
      <c r="Y93" s="41"/>
      <c r="Z93" s="41"/>
    </row>
    <row r="94" spans="1:26" s="42" customFormat="1" ht="25.5" customHeight="1">
      <c r="A94" s="68"/>
      <c r="B94" s="119" t="s">
        <v>192</v>
      </c>
      <c r="C94" s="120"/>
      <c r="D94" s="121"/>
      <c r="E94" s="105"/>
      <c r="F94" s="83">
        <f>SUM(F59,F64,F84,F93)</f>
        <v>321155.06</v>
      </c>
      <c r="G94" s="83">
        <f>SUM(G59,G64,G84,G93)</f>
        <v>221393.41999999998</v>
      </c>
      <c r="H94" s="64"/>
      <c r="I94" s="64"/>
      <c r="J94" s="64"/>
      <c r="K94" s="64"/>
      <c r="L94" s="64"/>
      <c r="R94" s="38"/>
      <c r="S94" s="41"/>
      <c r="T94" s="39"/>
      <c r="U94" s="40"/>
      <c r="V94" s="41"/>
      <c r="W94" s="41"/>
      <c r="X94" s="41"/>
      <c r="Y94" s="41"/>
      <c r="Z94" s="41"/>
    </row>
    <row r="95" spans="1:26" s="42" customFormat="1" ht="25.5" customHeight="1">
      <c r="A95" s="122"/>
      <c r="B95" s="123"/>
      <c r="C95" s="124"/>
      <c r="D95" s="124"/>
      <c r="E95" s="125"/>
      <c r="F95" s="126"/>
      <c r="G95" s="126"/>
      <c r="R95" s="38"/>
      <c r="S95" s="41"/>
      <c r="T95" s="39"/>
      <c r="U95" s="40"/>
      <c r="V95" s="41"/>
      <c r="W95" s="41"/>
      <c r="X95" s="41"/>
      <c r="Y95" s="41"/>
      <c r="Z95" s="41"/>
    </row>
    <row r="96" spans="1:26" s="42" customFormat="1" ht="15" customHeight="1">
      <c r="A96" s="127"/>
      <c r="B96" s="123"/>
      <c r="C96" s="123"/>
      <c r="D96" s="123"/>
      <c r="E96" s="123"/>
      <c r="F96" s="35"/>
      <c r="G96" s="35"/>
      <c r="R96" s="38"/>
      <c r="S96" s="39"/>
      <c r="T96" s="39"/>
      <c r="U96" s="40"/>
      <c r="V96" s="41"/>
      <c r="W96" s="41"/>
      <c r="X96" s="41"/>
      <c r="Y96" s="41"/>
      <c r="Z96" s="41"/>
    </row>
    <row r="97" spans="1:26" s="42" customFormat="1" ht="12.75" customHeight="1">
      <c r="B97" s="35"/>
      <c r="C97" s="128" t="s">
        <v>193</v>
      </c>
      <c r="D97" s="128"/>
      <c r="E97" s="129"/>
      <c r="F97" s="130" t="s">
        <v>194</v>
      </c>
      <c r="G97" s="130"/>
      <c r="R97" s="38"/>
      <c r="S97" s="41"/>
      <c r="T97" s="39"/>
      <c r="U97" s="40"/>
      <c r="V97" s="41"/>
      <c r="W97" s="41"/>
      <c r="X97" s="41"/>
      <c r="Y97" s="41"/>
      <c r="Z97" s="41"/>
    </row>
    <row r="98" spans="1:26" s="42" customFormat="1" ht="12.75" customHeight="1">
      <c r="A98" s="131"/>
      <c r="B98" s="132" t="s">
        <v>195</v>
      </c>
      <c r="C98" s="132"/>
      <c r="D98" s="132"/>
      <c r="E98" s="133" t="s">
        <v>196</v>
      </c>
      <c r="F98" s="132" t="s">
        <v>197</v>
      </c>
      <c r="G98" s="132"/>
      <c r="R98" s="38"/>
      <c r="S98" s="41"/>
      <c r="T98" s="39"/>
      <c r="U98" s="40"/>
      <c r="V98" s="41"/>
      <c r="W98" s="41"/>
      <c r="X98" s="41"/>
      <c r="Y98" s="41"/>
      <c r="Z98" s="41"/>
    </row>
    <row r="99" spans="1:26" s="42" customFormat="1" ht="15">
      <c r="B99" s="132"/>
      <c r="C99" s="132"/>
      <c r="D99" s="132"/>
      <c r="E99" s="133"/>
      <c r="R99" s="38"/>
      <c r="S99" s="39"/>
      <c r="T99" s="39"/>
      <c r="U99" s="40"/>
      <c r="V99" s="41"/>
      <c r="W99" s="41"/>
      <c r="X99" s="41"/>
      <c r="Y99" s="41"/>
      <c r="Z99" s="41"/>
    </row>
    <row r="100" spans="1:26" s="42" customFormat="1" ht="12.75" customHeight="1">
      <c r="C100" s="134"/>
      <c r="D100" s="134"/>
      <c r="E100" s="129"/>
      <c r="F100" s="135" t="s">
        <v>198</v>
      </c>
      <c r="G100" s="135"/>
      <c r="R100" s="38"/>
      <c r="S100" s="41"/>
      <c r="T100" s="39"/>
      <c r="U100" s="40"/>
      <c r="V100" s="41"/>
      <c r="W100" s="41"/>
      <c r="X100" s="41"/>
      <c r="Y100" s="41"/>
      <c r="Z100" s="41"/>
    </row>
    <row r="101" spans="1:26" s="42" customFormat="1" ht="2.25" customHeight="1">
      <c r="B101" s="136" t="s">
        <v>199</v>
      </c>
      <c r="C101" s="136"/>
      <c r="D101" s="136"/>
      <c r="E101" s="136"/>
      <c r="F101" s="137" t="s">
        <v>200</v>
      </c>
      <c r="G101" s="137"/>
      <c r="R101" s="38"/>
      <c r="S101" s="39"/>
      <c r="T101" s="39"/>
      <c r="U101" s="40"/>
      <c r="V101" s="41"/>
      <c r="W101" s="41"/>
      <c r="X101" s="41"/>
      <c r="Y101" s="41"/>
      <c r="Z101" s="41"/>
    </row>
    <row r="102" spans="1:26" s="42" customFormat="1" ht="15.75">
      <c r="A102" s="131"/>
      <c r="B102" s="138" t="s">
        <v>201</v>
      </c>
      <c r="C102" s="138"/>
      <c r="D102" s="138"/>
      <c r="E102" s="138"/>
      <c r="F102" s="132" t="s">
        <v>197</v>
      </c>
      <c r="G102" s="132"/>
      <c r="R102" s="38"/>
      <c r="S102" s="41"/>
      <c r="T102" s="39"/>
      <c r="U102" s="40"/>
      <c r="V102" s="41"/>
      <c r="W102" s="41"/>
      <c r="X102" s="41"/>
      <c r="Y102" s="41"/>
      <c r="Z102" s="41"/>
    </row>
    <row r="103" spans="1:26" s="42" customFormat="1" ht="15">
      <c r="E103" s="35"/>
      <c r="R103" s="38"/>
      <c r="S103" s="39"/>
      <c r="T103" s="39"/>
      <c r="U103" s="40"/>
      <c r="V103" s="41"/>
      <c r="W103" s="41"/>
      <c r="X103" s="41"/>
      <c r="Y103" s="41"/>
      <c r="Z103" s="41"/>
    </row>
    <row r="104" spans="1:26" s="42" customFormat="1" ht="15">
      <c r="E104" s="35"/>
      <c r="R104" s="38"/>
      <c r="S104" s="41"/>
      <c r="T104" s="39"/>
      <c r="U104" s="40"/>
      <c r="V104" s="41"/>
      <c r="W104" s="41"/>
      <c r="X104" s="41"/>
      <c r="Y104" s="41"/>
      <c r="Z104" s="41"/>
    </row>
    <row r="105" spans="1:26" s="42" customFormat="1" ht="15">
      <c r="E105" s="35"/>
      <c r="R105" s="38"/>
      <c r="S105" s="39"/>
      <c r="T105" s="39"/>
      <c r="U105" s="40"/>
      <c r="V105" s="41"/>
      <c r="W105" s="41"/>
      <c r="X105" s="41"/>
      <c r="Y105" s="41"/>
      <c r="Z105" s="41"/>
    </row>
    <row r="106" spans="1:26" s="42" customFormat="1" ht="15">
      <c r="E106" s="35"/>
      <c r="R106" s="38"/>
      <c r="S106" s="41"/>
      <c r="T106" s="39"/>
      <c r="U106" s="40"/>
      <c r="V106" s="41"/>
      <c r="W106" s="41"/>
      <c r="X106" s="41"/>
      <c r="Y106" s="41"/>
      <c r="Z106" s="41"/>
    </row>
    <row r="107" spans="1:26" s="42" customFormat="1" ht="15">
      <c r="E107" s="35"/>
      <c r="R107" s="38"/>
      <c r="S107" s="39"/>
      <c r="T107" s="39"/>
      <c r="U107" s="40"/>
      <c r="V107" s="41"/>
      <c r="W107" s="41"/>
      <c r="X107" s="41"/>
      <c r="Y107" s="41"/>
      <c r="Z107" s="41"/>
    </row>
    <row r="108" spans="1:26" s="42" customFormat="1" ht="15">
      <c r="R108" s="38"/>
      <c r="S108" s="41"/>
      <c r="T108" s="39"/>
      <c r="U108" s="40"/>
      <c r="V108" s="41"/>
      <c r="W108" s="41"/>
      <c r="X108" s="41"/>
      <c r="Y108" s="41"/>
      <c r="Z108" s="41"/>
    </row>
    <row r="109" spans="1:26" s="42" customFormat="1" ht="15">
      <c r="E109" s="35"/>
      <c r="R109" s="38"/>
      <c r="S109" s="39"/>
      <c r="T109" s="39"/>
      <c r="U109" s="40"/>
      <c r="V109" s="41"/>
      <c r="W109" s="41"/>
      <c r="X109" s="41"/>
      <c r="Y109" s="41"/>
      <c r="Z109" s="41"/>
    </row>
    <row r="110" spans="1:26" s="42" customFormat="1" ht="15">
      <c r="E110" s="35"/>
      <c r="R110" s="38"/>
      <c r="S110" s="41"/>
      <c r="T110" s="39"/>
      <c r="U110" s="40"/>
      <c r="V110" s="41"/>
      <c r="W110" s="41"/>
      <c r="X110" s="41"/>
      <c r="Y110" s="41"/>
      <c r="Z110" s="41"/>
    </row>
    <row r="111" spans="1:26" s="42" customFormat="1" ht="15">
      <c r="E111" s="35"/>
      <c r="R111" s="38"/>
      <c r="S111" s="39"/>
      <c r="T111" s="39"/>
      <c r="U111" s="40"/>
      <c r="V111" s="41"/>
      <c r="W111" s="41"/>
      <c r="X111" s="41"/>
      <c r="Y111" s="41"/>
      <c r="Z111" s="41"/>
    </row>
    <row r="112" spans="1:26" s="42" customFormat="1" ht="15">
      <c r="E112" s="35"/>
      <c r="R112" s="38"/>
      <c r="S112" s="41"/>
      <c r="T112" s="39"/>
      <c r="U112" s="40"/>
      <c r="V112" s="41"/>
      <c r="W112" s="41"/>
      <c r="X112" s="41"/>
      <c r="Y112" s="41"/>
      <c r="Z112" s="41"/>
    </row>
    <row r="113" spans="5:26" s="42" customFormat="1" ht="15">
      <c r="E113" s="35"/>
      <c r="R113" s="38"/>
      <c r="S113" s="39"/>
      <c r="T113" s="39"/>
      <c r="U113" s="40"/>
      <c r="V113" s="41"/>
      <c r="W113" s="41"/>
      <c r="X113" s="41"/>
      <c r="Y113" s="41"/>
      <c r="Z113" s="41"/>
    </row>
    <row r="114" spans="5:26" s="42" customFormat="1" ht="15">
      <c r="E114" s="35"/>
      <c r="R114" s="38"/>
      <c r="S114" s="41"/>
      <c r="T114" s="39"/>
      <c r="U114" s="40"/>
      <c r="V114" s="41"/>
      <c r="W114" s="41"/>
      <c r="X114" s="41"/>
      <c r="Y114" s="41"/>
      <c r="Z114" s="41"/>
    </row>
    <row r="115" spans="5:26" s="42" customFormat="1" ht="15">
      <c r="E115" s="35"/>
      <c r="R115" s="38"/>
      <c r="S115" s="39"/>
      <c r="T115" s="39"/>
      <c r="U115" s="40"/>
      <c r="V115" s="41"/>
      <c r="W115" s="41"/>
      <c r="X115" s="41"/>
      <c r="Y115" s="41"/>
      <c r="Z115" s="41"/>
    </row>
    <row r="116" spans="5:26" s="42" customFormat="1" ht="15">
      <c r="E116" s="35"/>
      <c r="R116" s="38"/>
      <c r="S116" s="41"/>
      <c r="T116" s="39"/>
      <c r="U116" s="40"/>
      <c r="V116" s="41"/>
      <c r="W116" s="41"/>
      <c r="X116" s="41"/>
      <c r="Y116" s="41"/>
      <c r="Z116" s="41"/>
    </row>
    <row r="117" spans="5:26" s="42" customFormat="1" ht="15">
      <c r="E117" s="35"/>
      <c r="R117" s="38"/>
      <c r="S117" s="39"/>
      <c r="T117" s="39"/>
      <c r="U117" s="40"/>
      <c r="V117" s="41"/>
      <c r="W117" s="41"/>
      <c r="X117" s="41"/>
      <c r="Y117" s="41"/>
      <c r="Z117" s="41"/>
    </row>
    <row r="118" spans="5:26" s="42" customFormat="1" ht="15">
      <c r="E118" s="35"/>
      <c r="R118" s="38"/>
      <c r="S118" s="41"/>
      <c r="T118" s="39"/>
      <c r="U118" s="40"/>
      <c r="V118" s="41"/>
      <c r="W118" s="41"/>
      <c r="X118" s="41"/>
      <c r="Y118" s="41"/>
      <c r="Z118" s="41"/>
    </row>
    <row r="119" spans="5:26" s="42" customFormat="1" ht="15">
      <c r="E119" s="35"/>
      <c r="R119" s="38"/>
      <c r="S119" s="39"/>
      <c r="T119" s="39"/>
      <c r="U119" s="40"/>
      <c r="V119" s="41"/>
      <c r="W119" s="41"/>
      <c r="X119" s="41"/>
      <c r="Y119" s="41"/>
      <c r="Z119" s="41"/>
    </row>
    <row r="120" spans="5:26" s="42" customFormat="1" ht="15">
      <c r="E120" s="35"/>
      <c r="R120" s="38"/>
      <c r="S120" s="41"/>
      <c r="T120" s="39"/>
      <c r="U120" s="40"/>
      <c r="V120" s="41"/>
      <c r="W120" s="41"/>
      <c r="X120" s="41"/>
      <c r="Y120" s="41"/>
      <c r="Z120" s="41"/>
    </row>
    <row r="121" spans="5:26" s="42" customFormat="1" ht="15">
      <c r="E121" s="35"/>
      <c r="R121" s="38"/>
      <c r="S121" s="39"/>
      <c r="T121" s="39"/>
      <c r="U121" s="40"/>
      <c r="V121" s="41"/>
      <c r="W121" s="41"/>
      <c r="X121" s="41"/>
      <c r="Y121" s="41"/>
      <c r="Z121" s="41"/>
    </row>
    <row r="122" spans="5:26" ht="15">
      <c r="S122" s="41"/>
      <c r="T122" s="39"/>
      <c r="U122" s="40"/>
      <c r="V122" s="41"/>
      <c r="W122" s="41"/>
      <c r="X122" s="41"/>
      <c r="Y122" s="41"/>
      <c r="Z122" s="41"/>
    </row>
    <row r="123" spans="5:26" ht="15">
      <c r="S123" s="39"/>
      <c r="T123" s="39"/>
      <c r="U123" s="40"/>
      <c r="V123" s="41"/>
      <c r="W123" s="41"/>
      <c r="X123" s="41"/>
      <c r="Y123" s="41"/>
      <c r="Z123" s="41"/>
    </row>
    <row r="124" spans="5:26" ht="15">
      <c r="S124" s="41"/>
      <c r="T124" s="39"/>
      <c r="U124" s="40"/>
      <c r="V124" s="41"/>
      <c r="W124" s="41"/>
      <c r="X124" s="41"/>
      <c r="Y124" s="41"/>
      <c r="Z124" s="41"/>
    </row>
    <row r="125" spans="5:26" ht="15">
      <c r="S125" s="39"/>
      <c r="T125" s="39"/>
      <c r="U125" s="40"/>
      <c r="V125" s="41"/>
      <c r="W125" s="41"/>
      <c r="X125" s="41"/>
      <c r="Y125" s="41"/>
      <c r="Z125" s="41"/>
    </row>
    <row r="126" spans="5:26" ht="15">
      <c r="S126" s="41"/>
      <c r="T126" s="39"/>
      <c r="U126" s="40"/>
      <c r="V126" s="41"/>
      <c r="W126" s="41"/>
      <c r="X126" s="41"/>
      <c r="Y126" s="41"/>
      <c r="Z126" s="41"/>
    </row>
    <row r="127" spans="5:26" ht="15">
      <c r="S127" s="39"/>
      <c r="T127" s="39"/>
      <c r="U127" s="40"/>
      <c r="V127" s="41"/>
      <c r="W127" s="41"/>
      <c r="X127" s="41"/>
      <c r="Y127" s="41"/>
      <c r="Z127" s="41"/>
    </row>
    <row r="128" spans="5:26" ht="15">
      <c r="S128" s="41"/>
      <c r="T128" s="39"/>
      <c r="U128" s="40"/>
      <c r="V128" s="41"/>
      <c r="W128" s="41"/>
      <c r="X128" s="41"/>
      <c r="Y128" s="41"/>
      <c r="Z128" s="41"/>
    </row>
    <row r="129" spans="19:26" ht="15">
      <c r="S129" s="39"/>
      <c r="T129" s="39"/>
      <c r="U129" s="40"/>
      <c r="V129" s="41"/>
      <c r="W129" s="41"/>
      <c r="X129" s="41"/>
      <c r="Y129" s="41"/>
      <c r="Z129" s="41"/>
    </row>
    <row r="130" spans="19:26" ht="15">
      <c r="S130" s="41"/>
      <c r="T130" s="39"/>
      <c r="U130" s="40"/>
      <c r="V130" s="41"/>
      <c r="W130" s="41"/>
      <c r="X130" s="41"/>
      <c r="Y130" s="41"/>
      <c r="Z130" s="41"/>
    </row>
    <row r="131" spans="19:26" ht="15">
      <c r="S131" s="39"/>
      <c r="T131" s="39"/>
      <c r="U131" s="40"/>
      <c r="V131" s="41"/>
      <c r="W131" s="41"/>
      <c r="X131" s="41"/>
      <c r="Y131" s="41"/>
      <c r="Z131" s="41"/>
    </row>
    <row r="132" spans="19:26" ht="15">
      <c r="S132" s="41"/>
      <c r="T132" s="39"/>
      <c r="U132" s="40"/>
      <c r="V132" s="41"/>
      <c r="W132" s="41"/>
      <c r="X132" s="41"/>
      <c r="Y132" s="41"/>
      <c r="Z132" s="41"/>
    </row>
    <row r="133" spans="19:26" ht="15">
      <c r="S133" s="39"/>
      <c r="T133" s="39"/>
      <c r="U133" s="40"/>
      <c r="V133" s="41"/>
      <c r="W133" s="41"/>
      <c r="X133" s="41"/>
      <c r="Y133" s="41"/>
      <c r="Z133" s="41"/>
    </row>
    <row r="134" spans="19:26" ht="15">
      <c r="S134" s="41"/>
      <c r="T134" s="39"/>
      <c r="U134" s="40"/>
      <c r="V134" s="41"/>
      <c r="W134" s="41"/>
      <c r="X134" s="41"/>
      <c r="Y134" s="41"/>
      <c r="Z134" s="41"/>
    </row>
    <row r="135" spans="19:26" ht="15">
      <c r="S135" s="39"/>
      <c r="T135" s="39"/>
      <c r="U135" s="40"/>
      <c r="V135" s="41"/>
      <c r="W135" s="41"/>
      <c r="X135" s="41"/>
      <c r="Y135" s="41"/>
      <c r="Z135" s="41"/>
    </row>
    <row r="136" spans="19:26" ht="15">
      <c r="S136" s="41"/>
      <c r="T136" s="39"/>
      <c r="U136" s="40"/>
      <c r="V136" s="41"/>
      <c r="W136" s="41"/>
      <c r="X136" s="41"/>
      <c r="Y136" s="41"/>
      <c r="Z136" s="41"/>
    </row>
    <row r="137" spans="19:26" ht="15">
      <c r="S137" s="39"/>
      <c r="T137" s="39"/>
      <c r="U137" s="40"/>
      <c r="V137" s="41"/>
      <c r="W137" s="41"/>
      <c r="X137" s="41"/>
      <c r="Y137" s="41"/>
      <c r="Z137" s="41"/>
    </row>
    <row r="138" spans="19:26" ht="15">
      <c r="S138" s="41"/>
      <c r="T138" s="39"/>
      <c r="U138" s="40"/>
      <c r="V138" s="41"/>
      <c r="W138" s="41"/>
      <c r="X138" s="41"/>
      <c r="Y138" s="41"/>
      <c r="Z138" s="41"/>
    </row>
    <row r="139" spans="19:26" ht="15">
      <c r="S139" s="39"/>
      <c r="T139" s="39"/>
      <c r="U139" s="40"/>
      <c r="V139" s="41"/>
      <c r="W139" s="41"/>
      <c r="X139" s="41"/>
      <c r="Y139" s="41"/>
      <c r="Z139" s="41"/>
    </row>
    <row r="140" spans="19:26" ht="15">
      <c r="S140" s="41"/>
      <c r="T140" s="39"/>
      <c r="U140" s="40"/>
      <c r="V140" s="41"/>
      <c r="W140" s="41"/>
      <c r="X140" s="41"/>
      <c r="Y140" s="41"/>
      <c r="Z140" s="41"/>
    </row>
    <row r="141" spans="19:26" ht="15">
      <c r="S141" s="39"/>
      <c r="T141" s="39"/>
      <c r="U141" s="40"/>
      <c r="V141" s="41"/>
      <c r="W141" s="41"/>
      <c r="X141" s="41"/>
      <c r="Y141" s="41"/>
      <c r="Z141" s="41"/>
    </row>
    <row r="142" spans="19:26" ht="15">
      <c r="S142" s="41"/>
      <c r="T142" s="39"/>
      <c r="U142" s="40"/>
      <c r="V142" s="41"/>
      <c r="W142" s="41"/>
      <c r="X142" s="41"/>
      <c r="Y142" s="41"/>
      <c r="Z142" s="41"/>
    </row>
    <row r="143" spans="19:26" ht="15">
      <c r="S143" s="39"/>
      <c r="T143" s="39"/>
      <c r="U143" s="40"/>
      <c r="V143" s="41"/>
      <c r="W143" s="41"/>
      <c r="X143" s="41"/>
      <c r="Y143" s="41"/>
      <c r="Z143" s="41"/>
    </row>
    <row r="144" spans="19:26" ht="15">
      <c r="S144" s="41"/>
      <c r="T144" s="39"/>
      <c r="U144" s="40"/>
      <c r="V144" s="41"/>
      <c r="W144" s="41"/>
      <c r="X144" s="41"/>
      <c r="Y144" s="41"/>
      <c r="Z144" s="41"/>
    </row>
    <row r="145" spans="19:26" ht="15">
      <c r="S145" s="39"/>
      <c r="T145" s="39"/>
      <c r="U145" s="40"/>
      <c r="V145" s="41"/>
      <c r="W145" s="41"/>
      <c r="X145" s="41"/>
      <c r="Y145" s="41"/>
      <c r="Z145" s="41"/>
    </row>
    <row r="146" spans="19:26" ht="15">
      <c r="S146" s="41"/>
      <c r="T146" s="39"/>
      <c r="U146" s="40"/>
      <c r="V146" s="41"/>
      <c r="W146" s="41"/>
      <c r="X146" s="41"/>
      <c r="Y146" s="41"/>
      <c r="Z146" s="41"/>
    </row>
    <row r="147" spans="19:26" ht="15">
      <c r="S147" s="39"/>
      <c r="T147" s="39"/>
      <c r="U147" s="40"/>
      <c r="V147" s="41"/>
      <c r="W147" s="41"/>
      <c r="X147" s="41"/>
      <c r="Y147" s="41"/>
      <c r="Z147" s="41"/>
    </row>
    <row r="148" spans="19:26" ht="15">
      <c r="S148" s="41"/>
      <c r="T148" s="39"/>
      <c r="U148" s="40"/>
      <c r="V148" s="41"/>
      <c r="W148" s="41"/>
      <c r="X148" s="41"/>
      <c r="Y148" s="41"/>
      <c r="Z148" s="41"/>
    </row>
    <row r="149" spans="19:26" ht="15">
      <c r="S149" s="39"/>
      <c r="T149" s="39"/>
      <c r="U149" s="40"/>
      <c r="V149" s="41"/>
      <c r="W149" s="41"/>
      <c r="X149" s="41"/>
      <c r="Y149" s="41"/>
      <c r="Z149" s="41"/>
    </row>
    <row r="150" spans="19:26" ht="15">
      <c r="S150" s="41"/>
      <c r="T150" s="39"/>
      <c r="U150" s="40"/>
      <c r="V150" s="41"/>
      <c r="W150" s="41"/>
      <c r="X150" s="41"/>
      <c r="Y150" s="41"/>
      <c r="Z150" s="41"/>
    </row>
    <row r="151" spans="19:26" ht="15">
      <c r="S151" s="39"/>
      <c r="T151" s="39"/>
      <c r="U151" s="40"/>
      <c r="V151" s="41"/>
      <c r="W151" s="41"/>
      <c r="X151" s="41"/>
      <c r="Y151" s="41"/>
      <c r="Z151" s="41"/>
    </row>
    <row r="152" spans="19:26" ht="15">
      <c r="S152" s="41"/>
      <c r="T152" s="39"/>
      <c r="U152" s="40"/>
      <c r="V152" s="41"/>
      <c r="W152" s="41"/>
      <c r="X152" s="41"/>
      <c r="Y152" s="41"/>
      <c r="Z152" s="41"/>
    </row>
    <row r="153" spans="19:26" ht="15">
      <c r="S153" s="39"/>
      <c r="T153" s="39"/>
      <c r="U153" s="40"/>
      <c r="V153" s="41"/>
      <c r="W153" s="41"/>
      <c r="X153" s="41"/>
      <c r="Y153" s="41"/>
      <c r="Z153" s="41"/>
    </row>
    <row r="154" spans="19:26" ht="15">
      <c r="S154" s="41"/>
      <c r="T154" s="39"/>
      <c r="U154" s="40"/>
      <c r="V154" s="41"/>
      <c r="W154" s="41"/>
      <c r="X154" s="41"/>
      <c r="Y154" s="41"/>
      <c r="Z154" s="41"/>
    </row>
    <row r="155" spans="19:26" ht="15">
      <c r="S155" s="39"/>
      <c r="T155" s="39"/>
      <c r="U155" s="40"/>
      <c r="V155" s="41"/>
      <c r="W155" s="41"/>
      <c r="X155" s="41"/>
      <c r="Y155" s="41"/>
      <c r="Z155" s="41"/>
    </row>
    <row r="156" spans="19:26" ht="15">
      <c r="S156" s="41"/>
      <c r="T156" s="39"/>
      <c r="U156" s="40"/>
      <c r="V156" s="41"/>
      <c r="W156" s="41"/>
      <c r="X156" s="41"/>
      <c r="Y156" s="41"/>
      <c r="Z156" s="41"/>
    </row>
    <row r="157" spans="19:26" ht="15">
      <c r="S157" s="39"/>
      <c r="T157" s="39"/>
      <c r="U157" s="40"/>
      <c r="V157" s="41"/>
      <c r="W157" s="41"/>
      <c r="X157" s="41"/>
      <c r="Y157" s="41"/>
      <c r="Z157" s="41"/>
    </row>
    <row r="158" spans="19:26" ht="15">
      <c r="S158" s="41"/>
      <c r="T158" s="39"/>
      <c r="U158" s="40"/>
      <c r="V158" s="41"/>
      <c r="W158" s="41"/>
      <c r="X158" s="41"/>
      <c r="Y158" s="41"/>
      <c r="Z158" s="41"/>
    </row>
    <row r="159" spans="19:26" ht="15">
      <c r="S159" s="39"/>
      <c r="T159" s="39"/>
      <c r="U159" s="40"/>
      <c r="V159" s="41"/>
      <c r="W159" s="41"/>
      <c r="X159" s="41"/>
      <c r="Y159" s="41"/>
      <c r="Z159" s="41"/>
    </row>
    <row r="160" spans="19:26" ht="15">
      <c r="S160" s="41"/>
      <c r="T160" s="39"/>
      <c r="U160" s="40"/>
      <c r="V160" s="41"/>
      <c r="W160" s="41"/>
      <c r="X160" s="41"/>
      <c r="Y160" s="41"/>
      <c r="Z160" s="41"/>
    </row>
    <row r="161" spans="19:26" ht="15">
      <c r="S161" s="39"/>
      <c r="T161" s="39"/>
      <c r="U161" s="40"/>
      <c r="V161" s="41"/>
      <c r="W161" s="41"/>
      <c r="X161" s="41"/>
      <c r="Y161" s="41"/>
      <c r="Z161" s="41"/>
    </row>
    <row r="162" spans="19:26" ht="15">
      <c r="S162" s="41"/>
      <c r="T162" s="39"/>
      <c r="U162" s="40"/>
      <c r="V162" s="41"/>
      <c r="W162" s="41"/>
      <c r="X162" s="41"/>
      <c r="Y162" s="41"/>
      <c r="Z162" s="41"/>
    </row>
    <row r="163" spans="19:26" ht="15">
      <c r="S163" s="39"/>
      <c r="T163" s="39"/>
      <c r="U163" s="40"/>
      <c r="V163" s="41"/>
      <c r="W163" s="41"/>
      <c r="X163" s="41"/>
      <c r="Y163" s="41"/>
      <c r="Z163" s="41"/>
    </row>
    <row r="164" spans="19:26" ht="15">
      <c r="S164" s="41"/>
      <c r="T164" s="39"/>
      <c r="U164" s="40"/>
      <c r="V164" s="41"/>
      <c r="W164" s="41"/>
      <c r="X164" s="41"/>
      <c r="Y164" s="41"/>
      <c r="Z164" s="41"/>
    </row>
    <row r="165" spans="19:26" ht="15">
      <c r="S165" s="39"/>
      <c r="T165" s="39"/>
      <c r="U165" s="40"/>
      <c r="V165" s="41"/>
      <c r="W165" s="41"/>
      <c r="X165" s="41"/>
      <c r="Y165" s="41"/>
      <c r="Z165" s="41"/>
    </row>
    <row r="166" spans="19:26" ht="15">
      <c r="S166" s="41"/>
      <c r="T166" s="39"/>
      <c r="U166" s="40"/>
      <c r="V166" s="41"/>
      <c r="W166" s="41"/>
      <c r="X166" s="41"/>
      <c r="Y166" s="41"/>
      <c r="Z166" s="41"/>
    </row>
    <row r="167" spans="19:26" ht="15">
      <c r="S167" s="39"/>
      <c r="T167" s="39"/>
      <c r="U167" s="40"/>
      <c r="V167" s="41"/>
      <c r="W167" s="41"/>
      <c r="X167" s="41"/>
      <c r="Y167" s="41"/>
      <c r="Z167" s="41"/>
    </row>
    <row r="168" spans="19:26" ht="15">
      <c r="S168" s="41"/>
      <c r="T168" s="39"/>
      <c r="U168" s="40"/>
      <c r="V168" s="41"/>
      <c r="W168" s="41"/>
      <c r="X168" s="41"/>
      <c r="Y168" s="41"/>
      <c r="Z168" s="41"/>
    </row>
    <row r="169" spans="19:26" ht="15">
      <c r="S169" s="39"/>
      <c r="T169" s="39"/>
      <c r="U169" s="40"/>
      <c r="V169" s="41"/>
      <c r="W169" s="41"/>
      <c r="X169" s="41"/>
      <c r="Y169" s="41"/>
      <c r="Z169" s="41"/>
    </row>
    <row r="170" spans="19:26" ht="15">
      <c r="S170" s="41"/>
      <c r="T170" s="39"/>
      <c r="U170" s="40"/>
      <c r="V170" s="41"/>
      <c r="W170" s="41"/>
      <c r="X170" s="41"/>
      <c r="Y170" s="41"/>
      <c r="Z170" s="41"/>
    </row>
    <row r="171" spans="19:26" ht="15">
      <c r="S171" s="39"/>
      <c r="T171" s="39"/>
      <c r="U171" s="40"/>
      <c r="V171" s="41"/>
      <c r="W171" s="41"/>
      <c r="X171" s="41"/>
      <c r="Y171" s="41"/>
      <c r="Z171" s="41"/>
    </row>
    <row r="172" spans="19:26" ht="15">
      <c r="S172" s="41"/>
      <c r="T172" s="39"/>
      <c r="U172" s="40"/>
      <c r="V172" s="41"/>
      <c r="W172" s="41"/>
      <c r="X172" s="41"/>
      <c r="Y172" s="41"/>
      <c r="Z172" s="41"/>
    </row>
    <row r="173" spans="19:26" ht="15">
      <c r="S173" s="39"/>
      <c r="T173" s="39"/>
      <c r="U173" s="40"/>
      <c r="V173" s="41"/>
      <c r="W173" s="41"/>
      <c r="X173" s="41"/>
      <c r="Y173" s="41"/>
      <c r="Z173" s="41"/>
    </row>
    <row r="174" spans="19:26" ht="15">
      <c r="S174" s="41"/>
      <c r="T174" s="39"/>
      <c r="U174" s="40"/>
      <c r="V174" s="41"/>
      <c r="W174" s="41"/>
      <c r="X174" s="41"/>
      <c r="Y174" s="41"/>
      <c r="Z174" s="41"/>
    </row>
    <row r="175" spans="19:26" ht="15">
      <c r="S175" s="39"/>
      <c r="T175" s="39"/>
      <c r="U175" s="40"/>
      <c r="V175" s="41"/>
      <c r="W175" s="41"/>
      <c r="X175" s="41"/>
      <c r="Y175" s="41"/>
      <c r="Z175" s="41"/>
    </row>
    <row r="176" spans="19:26" ht="15">
      <c r="S176" s="41"/>
      <c r="T176" s="39"/>
      <c r="U176" s="40"/>
      <c r="V176" s="41"/>
      <c r="W176" s="41"/>
      <c r="X176" s="41"/>
      <c r="Y176" s="41"/>
      <c r="Z176" s="41"/>
    </row>
    <row r="177" spans="19:26" ht="15">
      <c r="S177" s="39"/>
      <c r="T177" s="39"/>
      <c r="U177" s="40"/>
      <c r="V177" s="41"/>
      <c r="W177" s="41"/>
      <c r="X177" s="41"/>
      <c r="Y177" s="41"/>
      <c r="Z177" s="41"/>
    </row>
    <row r="178" spans="19:26" ht="15">
      <c r="S178" s="41"/>
      <c r="T178" s="39"/>
      <c r="U178" s="40"/>
      <c r="V178" s="41"/>
      <c r="W178" s="41"/>
      <c r="X178" s="41"/>
      <c r="Y178" s="41"/>
      <c r="Z178" s="41"/>
    </row>
    <row r="179" spans="19:26" ht="15">
      <c r="S179" s="39"/>
      <c r="T179" s="39"/>
      <c r="U179" s="40"/>
      <c r="V179" s="41"/>
      <c r="W179" s="41"/>
      <c r="X179" s="41"/>
      <c r="Y179" s="41"/>
      <c r="Z179" s="41"/>
    </row>
    <row r="180" spans="19:26" ht="15">
      <c r="S180" s="41"/>
      <c r="T180" s="39"/>
      <c r="U180" s="40"/>
      <c r="V180" s="41"/>
      <c r="W180" s="41"/>
      <c r="X180" s="41"/>
      <c r="Y180" s="41"/>
      <c r="Z180" s="41"/>
    </row>
    <row r="181" spans="19:26" ht="15">
      <c r="S181" s="39"/>
      <c r="T181" s="39"/>
      <c r="U181" s="40"/>
      <c r="V181" s="41"/>
      <c r="W181" s="41"/>
      <c r="X181" s="41"/>
      <c r="Y181" s="41"/>
      <c r="Z181" s="41"/>
    </row>
    <row r="182" spans="19:26" ht="15">
      <c r="S182" s="41"/>
      <c r="T182" s="39"/>
      <c r="U182" s="40"/>
      <c r="V182" s="41"/>
      <c r="W182" s="41"/>
      <c r="X182" s="41"/>
      <c r="Y182" s="41"/>
      <c r="Z182" s="41"/>
    </row>
    <row r="183" spans="19:26" ht="15">
      <c r="S183" s="39"/>
      <c r="T183" s="39"/>
      <c r="U183" s="40"/>
      <c r="V183" s="41"/>
      <c r="W183" s="41"/>
      <c r="X183" s="41"/>
      <c r="Y183" s="41"/>
      <c r="Z183" s="41"/>
    </row>
    <row r="184" spans="19:26" ht="15">
      <c r="S184" s="41"/>
      <c r="T184" s="39"/>
      <c r="U184" s="40"/>
      <c r="V184" s="41"/>
      <c r="W184" s="41"/>
      <c r="X184" s="41"/>
      <c r="Y184" s="41"/>
      <c r="Z184" s="41"/>
    </row>
    <row r="185" spans="19:26" ht="15">
      <c r="S185" s="39"/>
      <c r="T185" s="39"/>
      <c r="U185" s="40"/>
      <c r="V185" s="41"/>
      <c r="W185" s="41"/>
      <c r="X185" s="41"/>
      <c r="Y185" s="41"/>
      <c r="Z185" s="41"/>
    </row>
    <row r="186" spans="19:26" ht="15">
      <c r="S186" s="41"/>
      <c r="T186" s="39"/>
      <c r="U186" s="40"/>
      <c r="V186" s="41"/>
      <c r="W186" s="41"/>
      <c r="X186" s="41"/>
      <c r="Y186" s="41"/>
      <c r="Z186" s="41"/>
    </row>
    <row r="187" spans="19:26" ht="15">
      <c r="S187" s="39"/>
      <c r="T187" s="39"/>
      <c r="U187" s="40"/>
      <c r="V187" s="41"/>
      <c r="W187" s="41"/>
      <c r="X187" s="41"/>
      <c r="Y187" s="41"/>
      <c r="Z187" s="41"/>
    </row>
    <row r="188" spans="19:26" ht="15">
      <c r="S188" s="41"/>
      <c r="T188" s="39"/>
      <c r="U188" s="40"/>
      <c r="V188" s="41"/>
      <c r="W188" s="41"/>
      <c r="X188" s="41"/>
      <c r="Y188" s="41"/>
      <c r="Z188" s="41"/>
    </row>
    <row r="189" spans="19:26" ht="15">
      <c r="S189" s="39"/>
      <c r="T189" s="39"/>
      <c r="U189" s="40"/>
      <c r="V189" s="41"/>
      <c r="W189" s="41"/>
      <c r="X189" s="41"/>
      <c r="Y189" s="41"/>
      <c r="Z189" s="41"/>
    </row>
    <row r="190" spans="19:26" ht="15">
      <c r="S190" s="41"/>
      <c r="T190" s="39"/>
      <c r="U190" s="40"/>
      <c r="V190" s="41"/>
      <c r="W190" s="41"/>
      <c r="X190" s="41"/>
      <c r="Y190" s="41"/>
      <c r="Z190" s="41"/>
    </row>
    <row r="191" spans="19:26" ht="15">
      <c r="S191" s="39"/>
      <c r="T191" s="39"/>
      <c r="U191" s="40"/>
      <c r="V191" s="41"/>
      <c r="W191" s="41"/>
      <c r="X191" s="41"/>
      <c r="Y191" s="41"/>
      <c r="Z191" s="41"/>
    </row>
    <row r="192" spans="19:26" ht="15">
      <c r="S192" s="41"/>
      <c r="T192" s="39"/>
      <c r="U192" s="40"/>
      <c r="V192" s="41"/>
      <c r="W192" s="41"/>
      <c r="X192" s="41"/>
      <c r="Y192" s="41"/>
      <c r="Z192" s="41"/>
    </row>
    <row r="193" spans="19:26" ht="15">
      <c r="S193" s="39"/>
      <c r="T193" s="39"/>
      <c r="U193" s="40"/>
      <c r="V193" s="41"/>
      <c r="W193" s="41"/>
      <c r="X193" s="41"/>
      <c r="Y193" s="41"/>
      <c r="Z193" s="41"/>
    </row>
    <row r="194" spans="19:26" ht="15">
      <c r="S194" s="41"/>
      <c r="T194" s="39"/>
      <c r="U194" s="40"/>
      <c r="V194" s="41"/>
      <c r="W194" s="41"/>
      <c r="X194" s="41"/>
      <c r="Y194" s="41"/>
      <c r="Z194" s="41"/>
    </row>
    <row r="195" spans="19:26" ht="15">
      <c r="S195" s="39"/>
      <c r="T195" s="39"/>
      <c r="U195" s="40"/>
      <c r="V195" s="41"/>
      <c r="W195" s="41"/>
      <c r="X195" s="41"/>
      <c r="Y195" s="41"/>
      <c r="Z195" s="41"/>
    </row>
    <row r="196" spans="19:26" ht="15">
      <c r="S196" s="41"/>
      <c r="T196" s="39"/>
      <c r="U196" s="40"/>
      <c r="V196" s="41"/>
      <c r="W196" s="41"/>
      <c r="X196" s="41"/>
      <c r="Y196" s="41"/>
      <c r="Z196" s="41"/>
    </row>
    <row r="197" spans="19:26" ht="15">
      <c r="S197" s="39"/>
      <c r="T197" s="39"/>
      <c r="U197" s="40"/>
      <c r="V197" s="41"/>
      <c r="W197" s="41"/>
      <c r="X197" s="41"/>
      <c r="Y197" s="41"/>
      <c r="Z197" s="41"/>
    </row>
    <row r="198" spans="19:26" ht="15">
      <c r="S198" s="41"/>
      <c r="T198" s="39"/>
      <c r="U198" s="40"/>
      <c r="V198" s="41"/>
      <c r="W198" s="41"/>
      <c r="X198" s="41"/>
      <c r="Y198" s="41"/>
      <c r="Z198" s="41"/>
    </row>
    <row r="199" spans="19:26" ht="15">
      <c r="S199" s="39"/>
      <c r="T199" s="39"/>
      <c r="U199" s="40"/>
      <c r="V199" s="41"/>
      <c r="W199" s="41"/>
      <c r="X199" s="41"/>
      <c r="Y199" s="41"/>
      <c r="Z199" s="41"/>
    </row>
    <row r="200" spans="19:26" ht="15">
      <c r="S200" s="41"/>
      <c r="T200" s="39"/>
      <c r="U200" s="40"/>
      <c r="V200" s="41"/>
      <c r="W200" s="41"/>
      <c r="X200" s="41"/>
      <c r="Y200" s="41"/>
      <c r="Z200" s="41"/>
    </row>
    <row r="201" spans="19:26" ht="15">
      <c r="S201" s="39"/>
      <c r="T201" s="39"/>
      <c r="U201" s="40"/>
      <c r="V201" s="41"/>
      <c r="W201" s="41"/>
      <c r="X201" s="41"/>
      <c r="Y201" s="41"/>
      <c r="Z201" s="41"/>
    </row>
    <row r="202" spans="19:26" ht="15">
      <c r="S202" s="41"/>
      <c r="T202" s="39"/>
      <c r="U202" s="40"/>
      <c r="V202" s="41"/>
      <c r="W202" s="41"/>
      <c r="X202" s="41"/>
      <c r="Y202" s="41"/>
      <c r="Z202" s="41"/>
    </row>
    <row r="203" spans="19:26" ht="15">
      <c r="S203" s="39"/>
      <c r="T203" s="39"/>
      <c r="U203" s="40"/>
      <c r="V203" s="41"/>
      <c r="W203" s="41"/>
      <c r="X203" s="41"/>
      <c r="Y203" s="41"/>
      <c r="Z203" s="41"/>
    </row>
    <row r="204" spans="19:26" ht="15">
      <c r="S204" s="41"/>
      <c r="T204" s="39"/>
      <c r="U204" s="40"/>
      <c r="V204" s="41"/>
      <c r="W204" s="41"/>
      <c r="X204" s="41"/>
      <c r="Y204" s="41"/>
      <c r="Z204" s="41"/>
    </row>
    <row r="205" spans="19:26" ht="15">
      <c r="S205" s="39"/>
      <c r="T205" s="39"/>
      <c r="U205" s="40"/>
      <c r="V205" s="41"/>
      <c r="W205" s="41"/>
      <c r="X205" s="41"/>
      <c r="Y205" s="41"/>
      <c r="Z205" s="41"/>
    </row>
    <row r="206" spans="19:26" ht="15">
      <c r="S206" s="41"/>
      <c r="T206" s="39"/>
      <c r="U206" s="40"/>
      <c r="V206" s="41"/>
      <c r="W206" s="41"/>
      <c r="X206" s="41"/>
      <c r="Y206" s="41"/>
      <c r="Z206" s="41"/>
    </row>
    <row r="207" spans="19:26" ht="15">
      <c r="S207" s="39"/>
      <c r="T207" s="39"/>
      <c r="U207" s="40"/>
      <c r="V207" s="41"/>
      <c r="W207" s="41"/>
      <c r="X207" s="41"/>
      <c r="Y207" s="41"/>
      <c r="Z207" s="41"/>
    </row>
    <row r="208" spans="19:26" ht="15">
      <c r="S208" s="41"/>
      <c r="T208" s="39"/>
      <c r="U208" s="40"/>
      <c r="V208" s="41"/>
      <c r="W208" s="41"/>
      <c r="X208" s="41"/>
      <c r="Y208" s="41"/>
      <c r="Z208" s="41"/>
    </row>
    <row r="209" spans="19:26" ht="15">
      <c r="S209" s="39"/>
      <c r="T209" s="39"/>
      <c r="U209" s="40"/>
      <c r="V209" s="41"/>
      <c r="W209" s="41"/>
      <c r="X209" s="41"/>
      <c r="Y209" s="41"/>
      <c r="Z209" s="41"/>
    </row>
    <row r="210" spans="19:26" ht="15">
      <c r="S210" s="41"/>
      <c r="T210" s="39"/>
      <c r="U210" s="40"/>
      <c r="V210" s="41"/>
      <c r="W210" s="41"/>
      <c r="X210" s="41"/>
      <c r="Y210" s="41"/>
      <c r="Z210" s="41"/>
    </row>
    <row r="211" spans="19:26" ht="15">
      <c r="S211" s="39"/>
      <c r="T211" s="39"/>
      <c r="U211" s="40"/>
      <c r="V211" s="41"/>
      <c r="W211" s="41"/>
      <c r="X211" s="41"/>
      <c r="Y211" s="41"/>
      <c r="Z211" s="41"/>
    </row>
    <row r="212" spans="19:26" ht="15">
      <c r="S212" s="41"/>
      <c r="T212" s="39"/>
      <c r="U212" s="40"/>
      <c r="V212" s="41"/>
      <c r="W212" s="41"/>
      <c r="X212" s="41"/>
      <c r="Y212" s="41"/>
      <c r="Z212" s="41"/>
    </row>
    <row r="213" spans="19:26" ht="15">
      <c r="S213" s="39"/>
      <c r="T213" s="39"/>
      <c r="U213" s="40"/>
      <c r="V213" s="41"/>
      <c r="W213" s="41"/>
      <c r="X213" s="41"/>
      <c r="Y213" s="41"/>
      <c r="Z213" s="41"/>
    </row>
    <row r="214" spans="19:26" ht="15">
      <c r="S214" s="41"/>
      <c r="T214" s="39"/>
      <c r="U214" s="40"/>
      <c r="V214" s="41"/>
      <c r="W214" s="41"/>
      <c r="X214" s="41"/>
      <c r="Y214" s="41"/>
      <c r="Z214" s="41"/>
    </row>
    <row r="215" spans="19:26" ht="15">
      <c r="S215" s="39"/>
      <c r="T215" s="39"/>
      <c r="U215" s="40"/>
      <c r="V215" s="41"/>
      <c r="W215" s="41"/>
      <c r="X215" s="41"/>
      <c r="Y215" s="41"/>
      <c r="Z215" s="41"/>
    </row>
    <row r="216" spans="19:26" ht="15">
      <c r="S216" s="41"/>
      <c r="T216" s="39"/>
      <c r="U216" s="40"/>
      <c r="V216" s="41"/>
      <c r="W216" s="41"/>
      <c r="X216" s="41"/>
      <c r="Y216" s="41"/>
      <c r="Z216" s="41"/>
    </row>
    <row r="217" spans="19:26" ht="15">
      <c r="S217" s="39"/>
      <c r="T217" s="39"/>
      <c r="U217" s="40"/>
      <c r="V217" s="41"/>
      <c r="W217" s="41"/>
      <c r="X217" s="41"/>
      <c r="Y217" s="41"/>
      <c r="Z217" s="41"/>
    </row>
    <row r="218" spans="19:26" ht="15">
      <c r="S218" s="41"/>
      <c r="T218" s="39"/>
      <c r="U218" s="40"/>
      <c r="V218" s="41"/>
      <c r="W218" s="41"/>
      <c r="X218" s="41"/>
      <c r="Y218" s="41"/>
      <c r="Z218" s="41"/>
    </row>
    <row r="219" spans="19:26" ht="15">
      <c r="S219" s="39"/>
      <c r="T219" s="39"/>
      <c r="U219" s="40"/>
      <c r="V219" s="41"/>
      <c r="W219" s="41"/>
      <c r="X219" s="41"/>
      <c r="Y219" s="41"/>
      <c r="Z219" s="41"/>
    </row>
    <row r="220" spans="19:26" ht="15">
      <c r="S220" s="41"/>
      <c r="T220" s="39"/>
      <c r="U220" s="40"/>
      <c r="V220" s="41"/>
      <c r="W220" s="41"/>
      <c r="X220" s="41"/>
      <c r="Y220" s="41"/>
      <c r="Z220" s="41"/>
    </row>
    <row r="221" spans="19:26" ht="15">
      <c r="S221" s="39"/>
      <c r="T221" s="39"/>
      <c r="U221" s="40"/>
      <c r="V221" s="41"/>
      <c r="W221" s="41"/>
      <c r="X221" s="41"/>
      <c r="Y221" s="41"/>
      <c r="Z221" s="41"/>
    </row>
    <row r="222" spans="19:26" ht="15">
      <c r="S222" s="41"/>
      <c r="T222" s="39"/>
      <c r="U222" s="40"/>
      <c r="V222" s="41"/>
      <c r="W222" s="41"/>
      <c r="X222" s="41"/>
      <c r="Y222" s="41"/>
      <c r="Z222" s="41"/>
    </row>
    <row r="223" spans="19:26" ht="15">
      <c r="S223" s="39"/>
      <c r="T223" s="39"/>
      <c r="U223" s="40"/>
      <c r="V223" s="41"/>
      <c r="W223" s="41"/>
      <c r="X223" s="41"/>
      <c r="Y223" s="41"/>
      <c r="Z223" s="41"/>
    </row>
    <row r="224" spans="19:26" ht="15">
      <c r="S224" s="41"/>
      <c r="T224" s="39"/>
      <c r="U224" s="40"/>
      <c r="V224" s="41"/>
      <c r="W224" s="41"/>
      <c r="X224" s="41"/>
      <c r="Y224" s="41"/>
      <c r="Z224" s="41"/>
    </row>
    <row r="225" spans="19:26" ht="15">
      <c r="S225" s="39"/>
      <c r="T225" s="39"/>
      <c r="U225" s="40"/>
      <c r="V225" s="41"/>
      <c r="W225" s="41"/>
      <c r="X225" s="41"/>
      <c r="Y225" s="41"/>
      <c r="Z225" s="41"/>
    </row>
    <row r="226" spans="19:26" ht="15">
      <c r="S226" s="41"/>
      <c r="T226" s="39"/>
      <c r="U226" s="40"/>
      <c r="V226" s="41"/>
      <c r="W226" s="41"/>
      <c r="X226" s="41"/>
      <c r="Y226" s="41"/>
      <c r="Z226" s="41"/>
    </row>
  </sheetData>
  <mergeCells count="28">
    <mergeCell ref="B101:E101"/>
    <mergeCell ref="F101:G101"/>
    <mergeCell ref="B102:E102"/>
    <mergeCell ref="F102:G102"/>
    <mergeCell ref="C97:D97"/>
    <mergeCell ref="F97:G97"/>
    <mergeCell ref="B98:D99"/>
    <mergeCell ref="F98:G98"/>
    <mergeCell ref="C100:D100"/>
    <mergeCell ref="F100:G100"/>
    <mergeCell ref="B19:D19"/>
    <mergeCell ref="C47:D47"/>
    <mergeCell ref="C53:D53"/>
    <mergeCell ref="B62:D62"/>
    <mergeCell ref="B94:D94"/>
    <mergeCell ref="H94:L94"/>
    <mergeCell ref="A12:E12"/>
    <mergeCell ref="A13:G13"/>
    <mergeCell ref="A14:G14"/>
    <mergeCell ref="A16:G16"/>
    <mergeCell ref="A17:G17"/>
    <mergeCell ref="D18:G18"/>
    <mergeCell ref="E3:G3"/>
    <mergeCell ref="A5:G6"/>
    <mergeCell ref="A7:G7"/>
    <mergeCell ref="A8:G8"/>
    <mergeCell ref="A9:G9"/>
    <mergeCell ref="A10:G10"/>
  </mergeCells>
  <dataValidations count="1">
    <dataValidation type="custom" allowBlank="1" showInputMessage="1" showErrorMessage="1" error="Turi būti sveikasis skaičius!" sqref="F24:G28 F93:G95 F78:F79 G64:G79 F64:F76 F84:G90 F56 F58:G59 F36:G43 G55:G56 F22:G22 F45:F53 G45:G47 G49:G53">
      <formula1>F22-INT(F22)=0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XFD1048576"/>
    </sheetView>
  </sheetViews>
  <sheetFormatPr defaultRowHeight="12.75"/>
  <cols>
    <col min="1" max="1" width="8" style="139" customWidth="1"/>
    <col min="2" max="2" width="1.5703125" style="139" hidden="1" customWidth="1"/>
    <col min="3" max="3" width="30.140625" style="139" customWidth="1"/>
    <col min="4" max="4" width="18.28515625" style="139" customWidth="1"/>
    <col min="5" max="5" width="0" style="139" hidden="1" customWidth="1"/>
    <col min="6" max="6" width="11.7109375" style="139" customWidth="1"/>
    <col min="7" max="9" width="13.140625" style="139" customWidth="1"/>
    <col min="10" max="16384" width="9.140625" style="139"/>
  </cols>
  <sheetData>
    <row r="1" spans="1:9">
      <c r="D1" s="140"/>
      <c r="G1" s="139" t="s">
        <v>202</v>
      </c>
    </row>
    <row r="2" spans="1:9">
      <c r="G2" s="139" t="s">
        <v>58</v>
      </c>
    </row>
    <row r="3" spans="1:9" ht="5.25" customHeight="1"/>
    <row r="4" spans="1:9">
      <c r="A4" s="141" t="s">
        <v>203</v>
      </c>
      <c r="B4" s="142"/>
      <c r="C4" s="142"/>
      <c r="D4" s="142"/>
      <c r="E4" s="142"/>
      <c r="F4" s="142"/>
      <c r="G4" s="142"/>
      <c r="H4" s="142"/>
      <c r="I4" s="142"/>
    </row>
    <row r="5" spans="1:9">
      <c r="A5" s="141" t="s">
        <v>204</v>
      </c>
      <c r="B5" s="142"/>
      <c r="C5" s="142"/>
      <c r="D5" s="142"/>
      <c r="E5" s="142"/>
      <c r="F5" s="142"/>
      <c r="G5" s="142"/>
      <c r="H5" s="142"/>
      <c r="I5" s="142"/>
    </row>
    <row r="6" spans="1:9">
      <c r="A6" s="143" t="s">
        <v>39</v>
      </c>
      <c r="B6" s="144"/>
      <c r="C6" s="144"/>
      <c r="D6" s="144"/>
      <c r="E6" s="144"/>
      <c r="F6" s="144"/>
      <c r="G6" s="144"/>
      <c r="H6" s="144"/>
      <c r="I6" s="144"/>
    </row>
    <row r="7" spans="1:9">
      <c r="A7" s="145" t="s">
        <v>205</v>
      </c>
      <c r="B7" s="142"/>
      <c r="C7" s="142"/>
      <c r="D7" s="142"/>
      <c r="E7" s="142"/>
      <c r="F7" s="142"/>
      <c r="G7" s="142"/>
      <c r="H7" s="142"/>
      <c r="I7" s="142"/>
    </row>
    <row r="8" spans="1:9">
      <c r="A8" s="146" t="s">
        <v>206</v>
      </c>
      <c r="B8" s="147"/>
      <c r="C8" s="147"/>
      <c r="D8" s="147"/>
      <c r="E8" s="147"/>
      <c r="F8" s="147"/>
      <c r="G8" s="147"/>
      <c r="H8" s="147"/>
      <c r="I8" s="147"/>
    </row>
    <row r="9" spans="1:9">
      <c r="A9" s="145" t="s">
        <v>207</v>
      </c>
      <c r="B9" s="142"/>
      <c r="C9" s="142"/>
      <c r="D9" s="142"/>
      <c r="E9" s="142"/>
      <c r="F9" s="142"/>
      <c r="G9" s="142"/>
      <c r="H9" s="142"/>
      <c r="I9" s="142"/>
    </row>
    <row r="10" spans="1:9">
      <c r="A10" s="145" t="s">
        <v>208</v>
      </c>
      <c r="B10" s="142"/>
      <c r="C10" s="142"/>
      <c r="D10" s="142"/>
      <c r="E10" s="142"/>
      <c r="F10" s="142"/>
      <c r="G10" s="142"/>
      <c r="H10" s="142"/>
      <c r="I10" s="142"/>
    </row>
    <row r="11" spans="1:9" ht="12" customHeight="1">
      <c r="A11" s="148"/>
      <c r="B11" s="142"/>
      <c r="C11" s="142"/>
      <c r="D11" s="142"/>
      <c r="E11" s="142"/>
      <c r="F11" s="142"/>
      <c r="G11" s="142"/>
      <c r="H11" s="142"/>
      <c r="I11" s="142"/>
    </row>
    <row r="12" spans="1:9">
      <c r="A12" s="141" t="s">
        <v>209</v>
      </c>
      <c r="B12" s="149"/>
      <c r="C12" s="149"/>
      <c r="D12" s="149"/>
      <c r="E12" s="149"/>
      <c r="F12" s="149"/>
      <c r="G12" s="149"/>
      <c r="H12" s="149"/>
      <c r="I12" s="149"/>
    </row>
    <row r="13" spans="1:9" ht="6.75" customHeight="1">
      <c r="A13" s="145"/>
      <c r="B13" s="142"/>
      <c r="C13" s="142"/>
      <c r="D13" s="142"/>
      <c r="E13" s="142"/>
      <c r="F13" s="142"/>
      <c r="G13" s="142"/>
      <c r="H13" s="142"/>
      <c r="I13" s="142"/>
    </row>
    <row r="14" spans="1:9">
      <c r="A14" s="141" t="s">
        <v>65</v>
      </c>
      <c r="B14" s="149"/>
      <c r="C14" s="149"/>
      <c r="D14" s="149"/>
      <c r="E14" s="149"/>
      <c r="F14" s="149"/>
      <c r="G14" s="149"/>
      <c r="H14" s="149"/>
      <c r="I14" s="149"/>
    </row>
    <row r="15" spans="1:9" ht="9.75" customHeight="1">
      <c r="A15" s="150"/>
    </row>
    <row r="16" spans="1:9">
      <c r="A16" s="145" t="s">
        <v>210</v>
      </c>
      <c r="B16" s="142"/>
      <c r="C16" s="142"/>
      <c r="D16" s="142"/>
      <c r="E16" s="142"/>
      <c r="F16" s="142"/>
      <c r="G16" s="142"/>
      <c r="H16" s="142"/>
      <c r="I16" s="142"/>
    </row>
    <row r="17" spans="1:10">
      <c r="A17" s="145" t="s">
        <v>67</v>
      </c>
      <c r="B17" s="142"/>
      <c r="C17" s="142"/>
      <c r="D17" s="142"/>
      <c r="E17" s="142"/>
      <c r="F17" s="142"/>
      <c r="G17" s="142"/>
      <c r="H17" s="142"/>
      <c r="I17" s="142"/>
    </row>
    <row r="18" spans="1:10">
      <c r="A18" s="151" t="s">
        <v>68</v>
      </c>
      <c r="B18" s="142"/>
      <c r="C18" s="142"/>
      <c r="D18" s="142"/>
      <c r="E18" s="142"/>
      <c r="F18" s="142"/>
      <c r="G18" s="142"/>
      <c r="H18" s="142"/>
      <c r="I18" s="142"/>
    </row>
    <row r="19" spans="1:10" s="155" customFormat="1" ht="50.1" customHeight="1">
      <c r="A19" s="152" t="s">
        <v>4</v>
      </c>
      <c r="B19" s="152"/>
      <c r="C19" s="152" t="s">
        <v>69</v>
      </c>
      <c r="D19" s="153"/>
      <c r="E19" s="153"/>
      <c r="F19" s="153"/>
      <c r="G19" s="154" t="s">
        <v>211</v>
      </c>
      <c r="H19" s="154" t="s">
        <v>212</v>
      </c>
      <c r="I19" s="154" t="s">
        <v>213</v>
      </c>
    </row>
    <row r="20" spans="1:10" ht="12.75" customHeight="1">
      <c r="A20" s="156" t="s">
        <v>73</v>
      </c>
      <c r="B20" s="157" t="s">
        <v>214</v>
      </c>
      <c r="C20" s="158" t="s">
        <v>214</v>
      </c>
      <c r="D20" s="159"/>
      <c r="E20" s="159"/>
      <c r="F20" s="159"/>
      <c r="G20" s="157"/>
      <c r="H20" s="160">
        <f>+H21+H27</f>
        <v>211079.76000000004</v>
      </c>
      <c r="I20" s="160">
        <f>+I21+I27</f>
        <v>205157.91</v>
      </c>
      <c r="J20" s="161"/>
    </row>
    <row r="21" spans="1:10" ht="12.75" customHeight="1">
      <c r="A21" s="162" t="s">
        <v>75</v>
      </c>
      <c r="B21" s="163" t="s">
        <v>215</v>
      </c>
      <c r="C21" s="164" t="s">
        <v>215</v>
      </c>
      <c r="D21" s="164"/>
      <c r="E21" s="164"/>
      <c r="F21" s="164"/>
      <c r="G21" s="163"/>
      <c r="H21" s="160">
        <f>+H22+H23+H24+H25</f>
        <v>192224.26000000004</v>
      </c>
      <c r="I21" s="160">
        <f>+I22+I23+I24+I25</f>
        <v>186762.31</v>
      </c>
    </row>
    <row r="22" spans="1:10" ht="12.75" customHeight="1">
      <c r="A22" s="165" t="s">
        <v>216</v>
      </c>
      <c r="B22" s="166" t="s">
        <v>147</v>
      </c>
      <c r="C22" s="167" t="s">
        <v>147</v>
      </c>
      <c r="D22" s="167"/>
      <c r="E22" s="167"/>
      <c r="F22" s="167"/>
      <c r="G22" s="166"/>
      <c r="H22" s="168">
        <v>241.39</v>
      </c>
      <c r="I22" s="169">
        <v>326.33999999999997</v>
      </c>
    </row>
    <row r="23" spans="1:10" ht="12.75" customHeight="1">
      <c r="A23" s="165" t="s">
        <v>217</v>
      </c>
      <c r="B23" s="170" t="s">
        <v>218</v>
      </c>
      <c r="C23" s="153" t="s">
        <v>218</v>
      </c>
      <c r="D23" s="153"/>
      <c r="E23" s="153"/>
      <c r="F23" s="153"/>
      <c r="G23" s="170">
        <v>103</v>
      </c>
      <c r="H23" s="168">
        <v>191928.48</v>
      </c>
      <c r="I23" s="169">
        <v>180743.95</v>
      </c>
    </row>
    <row r="24" spans="1:10" ht="12.75" customHeight="1">
      <c r="A24" s="165" t="s">
        <v>219</v>
      </c>
      <c r="B24" s="166" t="s">
        <v>220</v>
      </c>
      <c r="C24" s="153" t="s">
        <v>220</v>
      </c>
      <c r="D24" s="153"/>
      <c r="E24" s="153"/>
      <c r="F24" s="153"/>
      <c r="G24" s="166"/>
      <c r="H24" s="168"/>
      <c r="I24" s="169"/>
    </row>
    <row r="25" spans="1:10" ht="12.75" customHeight="1">
      <c r="A25" s="165" t="s">
        <v>221</v>
      </c>
      <c r="B25" s="170" t="s">
        <v>222</v>
      </c>
      <c r="C25" s="153" t="s">
        <v>222</v>
      </c>
      <c r="D25" s="153"/>
      <c r="E25" s="153"/>
      <c r="F25" s="153"/>
      <c r="G25" s="170">
        <v>104</v>
      </c>
      <c r="H25" s="168">
        <v>54.39</v>
      </c>
      <c r="I25" s="169">
        <v>5692.02</v>
      </c>
    </row>
    <row r="26" spans="1:10" ht="12.75" customHeight="1">
      <c r="A26" s="165" t="s">
        <v>88</v>
      </c>
      <c r="B26" s="166" t="s">
        <v>223</v>
      </c>
      <c r="C26" s="153" t="s">
        <v>223</v>
      </c>
      <c r="D26" s="153"/>
      <c r="E26" s="153"/>
      <c r="F26" s="153"/>
      <c r="G26" s="166"/>
      <c r="H26" s="171"/>
      <c r="I26" s="172"/>
    </row>
    <row r="27" spans="1:10" ht="12.75" customHeight="1">
      <c r="A27" s="162" t="s">
        <v>110</v>
      </c>
      <c r="B27" s="163" t="s">
        <v>224</v>
      </c>
      <c r="C27" s="173" t="s">
        <v>224</v>
      </c>
      <c r="D27" s="173"/>
      <c r="E27" s="173"/>
      <c r="F27" s="173"/>
      <c r="G27" s="163"/>
      <c r="H27" s="160">
        <f>+H28+H29</f>
        <v>18855.5</v>
      </c>
      <c r="I27" s="174">
        <f>+I28+I29</f>
        <v>18395.599999999999</v>
      </c>
    </row>
    <row r="28" spans="1:10" ht="12.75" customHeight="1">
      <c r="A28" s="165" t="s">
        <v>225</v>
      </c>
      <c r="B28" s="170" t="s">
        <v>226</v>
      </c>
      <c r="C28" s="153" t="s">
        <v>226</v>
      </c>
      <c r="D28" s="153"/>
      <c r="E28" s="153"/>
      <c r="F28" s="153"/>
      <c r="G28" s="170">
        <v>105</v>
      </c>
      <c r="H28" s="168">
        <v>18855.5</v>
      </c>
      <c r="I28" s="169">
        <v>18395.599999999999</v>
      </c>
    </row>
    <row r="29" spans="1:10" ht="12.75" customHeight="1">
      <c r="A29" s="165" t="s">
        <v>227</v>
      </c>
      <c r="B29" s="170" t="s">
        <v>228</v>
      </c>
      <c r="C29" s="153" t="s">
        <v>228</v>
      </c>
      <c r="D29" s="153"/>
      <c r="E29" s="153"/>
      <c r="F29" s="153"/>
      <c r="G29" s="170"/>
      <c r="H29" s="175"/>
      <c r="I29" s="176"/>
    </row>
    <row r="30" spans="1:10" ht="12.75" customHeight="1">
      <c r="A30" s="156" t="s">
        <v>114</v>
      </c>
      <c r="B30" s="157" t="s">
        <v>229</v>
      </c>
      <c r="C30" s="158" t="s">
        <v>229</v>
      </c>
      <c r="D30" s="158"/>
      <c r="E30" s="158"/>
      <c r="F30" s="158"/>
      <c r="G30" s="157"/>
      <c r="H30" s="160">
        <f>+H31+H32+H33+H34+H35+H36+H37+H38+H39+H40+H41+H42+H43+H44</f>
        <v>199431.76000000004</v>
      </c>
      <c r="I30" s="174">
        <f>+I31+I32+I33+I34+I35+I36+I37+I38+I39+I40+I41+I42+I43+I44</f>
        <v>187185.02000000002</v>
      </c>
    </row>
    <row r="31" spans="1:10" ht="12.75" customHeight="1">
      <c r="A31" s="165" t="s">
        <v>75</v>
      </c>
      <c r="B31" s="166" t="s">
        <v>230</v>
      </c>
      <c r="C31" s="153" t="s">
        <v>231</v>
      </c>
      <c r="D31" s="177"/>
      <c r="E31" s="177"/>
      <c r="F31" s="177"/>
      <c r="G31" s="166"/>
      <c r="H31" s="168">
        <v>182633.45</v>
      </c>
      <c r="I31" s="169">
        <v>171356.2</v>
      </c>
    </row>
    <row r="32" spans="1:10" ht="12.75" customHeight="1">
      <c r="A32" s="165" t="s">
        <v>88</v>
      </c>
      <c r="B32" s="166" t="s">
        <v>232</v>
      </c>
      <c r="C32" s="153" t="s">
        <v>233</v>
      </c>
      <c r="D32" s="177"/>
      <c r="E32" s="177"/>
      <c r="F32" s="177"/>
      <c r="G32" s="166"/>
      <c r="H32" s="178">
        <v>2021.95</v>
      </c>
      <c r="I32" s="179">
        <v>1806.54</v>
      </c>
    </row>
    <row r="33" spans="1:9" ht="12.75" customHeight="1">
      <c r="A33" s="165" t="s">
        <v>110</v>
      </c>
      <c r="B33" s="166" t="s">
        <v>234</v>
      </c>
      <c r="C33" s="153" t="s">
        <v>235</v>
      </c>
      <c r="D33" s="177"/>
      <c r="E33" s="177"/>
      <c r="F33" s="177"/>
      <c r="G33" s="166"/>
      <c r="H33" s="178">
        <v>6361.91</v>
      </c>
      <c r="I33" s="179">
        <v>6938.61</v>
      </c>
    </row>
    <row r="34" spans="1:9" ht="12.75" customHeight="1">
      <c r="A34" s="165" t="s">
        <v>112</v>
      </c>
      <c r="B34" s="166" t="s">
        <v>236</v>
      </c>
      <c r="C34" s="167" t="s">
        <v>237</v>
      </c>
      <c r="D34" s="177"/>
      <c r="E34" s="177"/>
      <c r="F34" s="177"/>
      <c r="G34" s="166"/>
      <c r="H34" s="178">
        <v>0</v>
      </c>
      <c r="I34" s="179">
        <v>0</v>
      </c>
    </row>
    <row r="35" spans="1:9" ht="12.75" customHeight="1">
      <c r="A35" s="165" t="s">
        <v>140</v>
      </c>
      <c r="B35" s="166" t="s">
        <v>238</v>
      </c>
      <c r="C35" s="167" t="s">
        <v>239</v>
      </c>
      <c r="D35" s="177"/>
      <c r="E35" s="177"/>
      <c r="F35" s="177"/>
      <c r="G35" s="166"/>
      <c r="H35" s="178">
        <v>0</v>
      </c>
      <c r="I35" s="179">
        <v>0</v>
      </c>
    </row>
    <row r="36" spans="1:9" ht="12.75" customHeight="1">
      <c r="A36" s="165" t="s">
        <v>240</v>
      </c>
      <c r="B36" s="166" t="s">
        <v>241</v>
      </c>
      <c r="C36" s="167" t="s">
        <v>242</v>
      </c>
      <c r="D36" s="177"/>
      <c r="E36" s="177"/>
      <c r="F36" s="177"/>
      <c r="G36" s="166"/>
      <c r="H36" s="178">
        <v>133</v>
      </c>
      <c r="I36" s="179">
        <v>0</v>
      </c>
    </row>
    <row r="37" spans="1:9" ht="12.75" customHeight="1">
      <c r="A37" s="165" t="s">
        <v>243</v>
      </c>
      <c r="B37" s="166" t="s">
        <v>244</v>
      </c>
      <c r="C37" s="167" t="s">
        <v>245</v>
      </c>
      <c r="D37" s="177"/>
      <c r="E37" s="177"/>
      <c r="F37" s="177"/>
      <c r="G37" s="166"/>
      <c r="H37" s="178"/>
      <c r="I37" s="179"/>
    </row>
    <row r="38" spans="1:9" ht="12.75" customHeight="1">
      <c r="A38" s="165" t="s">
        <v>246</v>
      </c>
      <c r="B38" s="166" t="s">
        <v>247</v>
      </c>
      <c r="C38" s="153" t="s">
        <v>247</v>
      </c>
      <c r="D38" s="177"/>
      <c r="E38" s="177"/>
      <c r="F38" s="177"/>
      <c r="G38" s="166"/>
      <c r="H38" s="178"/>
      <c r="I38" s="179"/>
    </row>
    <row r="39" spans="1:9" ht="12.75" customHeight="1">
      <c r="A39" s="165" t="s">
        <v>248</v>
      </c>
      <c r="B39" s="166" t="s">
        <v>249</v>
      </c>
      <c r="C39" s="167" t="s">
        <v>249</v>
      </c>
      <c r="D39" s="177"/>
      <c r="E39" s="177"/>
      <c r="F39" s="177"/>
      <c r="G39" s="166"/>
      <c r="H39" s="178">
        <v>0</v>
      </c>
      <c r="I39" s="179">
        <v>1914.22</v>
      </c>
    </row>
    <row r="40" spans="1:9" ht="15.75" customHeight="1">
      <c r="A40" s="165" t="s">
        <v>250</v>
      </c>
      <c r="B40" s="166" t="s">
        <v>251</v>
      </c>
      <c r="C40" s="153" t="s">
        <v>252</v>
      </c>
      <c r="D40" s="153"/>
      <c r="E40" s="153"/>
      <c r="F40" s="153"/>
      <c r="G40" s="166"/>
      <c r="H40" s="178"/>
      <c r="I40" s="179"/>
    </row>
    <row r="41" spans="1:9" ht="15.75" customHeight="1">
      <c r="A41" s="165" t="s">
        <v>253</v>
      </c>
      <c r="B41" s="166" t="s">
        <v>254</v>
      </c>
      <c r="C41" s="153" t="s">
        <v>255</v>
      </c>
      <c r="D41" s="177"/>
      <c r="E41" s="177"/>
      <c r="F41" s="177"/>
      <c r="G41" s="166"/>
      <c r="H41" s="178"/>
      <c r="I41" s="179"/>
    </row>
    <row r="42" spans="1:9" ht="12.75" customHeight="1">
      <c r="A42" s="165" t="s">
        <v>256</v>
      </c>
      <c r="B42" s="166" t="s">
        <v>257</v>
      </c>
      <c r="C42" s="153" t="s">
        <v>258</v>
      </c>
      <c r="D42" s="177"/>
      <c r="E42" s="177"/>
      <c r="F42" s="177"/>
      <c r="G42" s="166"/>
      <c r="H42" s="178"/>
      <c r="I42" s="179"/>
    </row>
    <row r="43" spans="1:9" ht="12.75" customHeight="1">
      <c r="A43" s="165" t="s">
        <v>259</v>
      </c>
      <c r="B43" s="166" t="s">
        <v>260</v>
      </c>
      <c r="C43" s="153" t="s">
        <v>261</v>
      </c>
      <c r="D43" s="177"/>
      <c r="E43" s="177"/>
      <c r="F43" s="177"/>
      <c r="G43" s="166"/>
      <c r="H43" s="178">
        <v>8281.4500000000007</v>
      </c>
      <c r="I43" s="179">
        <v>5169.45</v>
      </c>
    </row>
    <row r="44" spans="1:9">
      <c r="A44" s="165" t="s">
        <v>262</v>
      </c>
      <c r="B44" s="166" t="s">
        <v>263</v>
      </c>
      <c r="C44" s="180" t="s">
        <v>264</v>
      </c>
      <c r="D44" s="181"/>
      <c r="E44" s="181"/>
      <c r="F44" s="182"/>
      <c r="G44" s="166"/>
      <c r="H44" s="178"/>
      <c r="I44" s="178"/>
    </row>
    <row r="45" spans="1:9">
      <c r="A45" s="157" t="s">
        <v>116</v>
      </c>
      <c r="B45" s="183" t="s">
        <v>265</v>
      </c>
      <c r="C45" s="184" t="s">
        <v>265</v>
      </c>
      <c r="D45" s="185"/>
      <c r="E45" s="185"/>
      <c r="F45" s="186"/>
      <c r="G45" s="183"/>
      <c r="H45" s="160">
        <f>+H20-H30</f>
        <v>11648</v>
      </c>
      <c r="I45" s="160">
        <f>+I20-I30</f>
        <v>17972.889999999985</v>
      </c>
    </row>
    <row r="46" spans="1:9">
      <c r="A46" s="157" t="s">
        <v>144</v>
      </c>
      <c r="B46" s="157" t="s">
        <v>266</v>
      </c>
      <c r="C46" s="187" t="s">
        <v>266</v>
      </c>
      <c r="D46" s="185"/>
      <c r="E46" s="185"/>
      <c r="F46" s="186"/>
      <c r="G46" s="157"/>
      <c r="H46" s="160"/>
      <c r="I46" s="160"/>
    </row>
    <row r="47" spans="1:9">
      <c r="A47" s="170" t="s">
        <v>267</v>
      </c>
      <c r="B47" s="166" t="s">
        <v>268</v>
      </c>
      <c r="C47" s="180" t="s">
        <v>269</v>
      </c>
      <c r="D47" s="181"/>
      <c r="E47" s="181"/>
      <c r="F47" s="182"/>
      <c r="G47" s="170"/>
      <c r="H47" s="188"/>
      <c r="I47" s="188"/>
    </row>
    <row r="48" spans="1:9">
      <c r="A48" s="170" t="s">
        <v>88</v>
      </c>
      <c r="B48" s="166" t="s">
        <v>270</v>
      </c>
      <c r="C48" s="180" t="s">
        <v>270</v>
      </c>
      <c r="D48" s="181"/>
      <c r="E48" s="181"/>
      <c r="F48" s="182"/>
      <c r="G48" s="170"/>
      <c r="H48" s="188"/>
      <c r="I48" s="188"/>
    </row>
    <row r="49" spans="1:9">
      <c r="A49" s="170" t="s">
        <v>271</v>
      </c>
      <c r="B49" s="166" t="s">
        <v>272</v>
      </c>
      <c r="C49" s="180" t="s">
        <v>273</v>
      </c>
      <c r="D49" s="181"/>
      <c r="E49" s="181"/>
      <c r="F49" s="182"/>
      <c r="G49" s="170"/>
      <c r="H49" s="188"/>
      <c r="I49" s="188"/>
    </row>
    <row r="50" spans="1:9">
      <c r="A50" s="189" t="s">
        <v>151</v>
      </c>
      <c r="B50" s="190" t="s">
        <v>274</v>
      </c>
      <c r="C50" s="191" t="s">
        <v>274</v>
      </c>
      <c r="D50" s="192"/>
      <c r="E50" s="192"/>
      <c r="F50" s="193"/>
      <c r="G50" s="189"/>
      <c r="H50" s="175"/>
      <c r="I50" s="175"/>
    </row>
    <row r="51" spans="1:9" ht="30" customHeight="1">
      <c r="A51" s="189" t="s">
        <v>178</v>
      </c>
      <c r="B51" s="190" t="s">
        <v>275</v>
      </c>
      <c r="C51" s="194" t="s">
        <v>275</v>
      </c>
      <c r="D51" s="195"/>
      <c r="E51" s="195"/>
      <c r="F51" s="196"/>
      <c r="G51" s="189"/>
      <c r="H51" s="175"/>
      <c r="I51" s="175"/>
    </row>
    <row r="52" spans="1:9">
      <c r="A52" s="189" t="s">
        <v>190</v>
      </c>
      <c r="B52" s="190" t="s">
        <v>276</v>
      </c>
      <c r="C52" s="191" t="s">
        <v>276</v>
      </c>
      <c r="D52" s="192"/>
      <c r="E52" s="192"/>
      <c r="F52" s="193"/>
      <c r="G52" s="189"/>
      <c r="H52" s="175"/>
      <c r="I52" s="175"/>
    </row>
    <row r="53" spans="1:9" ht="30" customHeight="1">
      <c r="A53" s="157" t="s">
        <v>277</v>
      </c>
      <c r="B53" s="157" t="s">
        <v>278</v>
      </c>
      <c r="C53" s="197" t="s">
        <v>278</v>
      </c>
      <c r="D53" s="198"/>
      <c r="E53" s="198"/>
      <c r="F53" s="199"/>
      <c r="G53" s="157"/>
      <c r="H53" s="160">
        <f>+H45</f>
        <v>11648</v>
      </c>
      <c r="I53" s="160">
        <f>+I45</f>
        <v>17972.889999999985</v>
      </c>
    </row>
    <row r="54" spans="1:9">
      <c r="A54" s="189" t="s">
        <v>75</v>
      </c>
      <c r="B54" s="189" t="s">
        <v>279</v>
      </c>
      <c r="C54" s="200" t="s">
        <v>279</v>
      </c>
      <c r="D54" s="192"/>
      <c r="E54" s="192"/>
      <c r="F54" s="193"/>
      <c r="G54" s="189"/>
      <c r="H54" s="175"/>
      <c r="I54" s="175"/>
    </row>
    <row r="55" spans="1:9">
      <c r="A55" s="157" t="s">
        <v>280</v>
      </c>
      <c r="B55" s="183" t="s">
        <v>281</v>
      </c>
      <c r="C55" s="184" t="s">
        <v>281</v>
      </c>
      <c r="D55" s="185"/>
      <c r="E55" s="185"/>
      <c r="F55" s="186"/>
      <c r="G55" s="157"/>
      <c r="H55" s="160">
        <f>+H53</f>
        <v>11648</v>
      </c>
      <c r="I55" s="160">
        <f>+I53</f>
        <v>17972.889999999985</v>
      </c>
    </row>
    <row r="56" spans="1:9">
      <c r="A56" s="170" t="s">
        <v>75</v>
      </c>
      <c r="B56" s="166" t="s">
        <v>282</v>
      </c>
      <c r="C56" s="180" t="s">
        <v>282</v>
      </c>
      <c r="D56" s="181"/>
      <c r="E56" s="181"/>
      <c r="F56" s="182"/>
      <c r="G56" s="170"/>
      <c r="H56" s="170"/>
      <c r="I56" s="170"/>
    </row>
    <row r="57" spans="1:9">
      <c r="A57" s="170" t="s">
        <v>88</v>
      </c>
      <c r="B57" s="166" t="s">
        <v>283</v>
      </c>
      <c r="C57" s="180" t="s">
        <v>283</v>
      </c>
      <c r="D57" s="181"/>
      <c r="E57" s="181"/>
      <c r="F57" s="182"/>
      <c r="G57" s="170"/>
      <c r="H57" s="170"/>
      <c r="I57" s="170"/>
    </row>
    <row r="58" spans="1:9">
      <c r="A58" s="201"/>
      <c r="B58" s="202"/>
      <c r="C58" s="202"/>
      <c r="D58" s="201"/>
      <c r="E58" s="201"/>
      <c r="F58" s="201"/>
      <c r="G58" s="201"/>
      <c r="H58" s="201"/>
      <c r="I58" s="201"/>
    </row>
    <row r="59" spans="1:9">
      <c r="A59" s="155"/>
      <c r="B59" s="155"/>
      <c r="C59" s="155"/>
      <c r="D59" s="155"/>
      <c r="G59" s="201"/>
      <c r="H59" s="201"/>
      <c r="I59" s="201"/>
    </row>
    <row r="60" spans="1:9" ht="12.75" customHeight="1">
      <c r="A60" s="203" t="s">
        <v>284</v>
      </c>
      <c r="B60" s="203"/>
      <c r="C60" s="203"/>
      <c r="D60" s="203"/>
      <c r="E60" s="204"/>
      <c r="F60" s="205"/>
      <c r="G60" s="204"/>
      <c r="H60" s="146" t="s">
        <v>194</v>
      </c>
      <c r="I60" s="146"/>
    </row>
    <row r="61" spans="1:9" ht="34.5" customHeight="1">
      <c r="A61" s="206" t="s">
        <v>285</v>
      </c>
      <c r="B61" s="206"/>
      <c r="C61" s="206"/>
      <c r="D61" s="206"/>
      <c r="E61" s="206"/>
      <c r="F61" s="206"/>
      <c r="G61" s="206"/>
      <c r="H61" s="207" t="s">
        <v>197</v>
      </c>
      <c r="I61" s="207"/>
    </row>
    <row r="62" spans="1:9">
      <c r="A62" s="208" t="s">
        <v>286</v>
      </c>
      <c r="B62" s="145"/>
      <c r="C62" s="145"/>
      <c r="D62" s="145"/>
      <c r="F62" s="209"/>
      <c r="H62" s="146" t="s">
        <v>198</v>
      </c>
      <c r="I62" s="146"/>
    </row>
    <row r="63" spans="1:9">
      <c r="A63" s="145" t="s">
        <v>287</v>
      </c>
      <c r="B63" s="145"/>
      <c r="C63" s="145"/>
      <c r="D63" s="145"/>
      <c r="F63" s="150" t="s">
        <v>196</v>
      </c>
      <c r="H63" s="207" t="s">
        <v>197</v>
      </c>
      <c r="I63" s="207"/>
    </row>
  </sheetData>
  <mergeCells count="62">
    <mergeCell ref="A63:D63"/>
    <mergeCell ref="H63:I63"/>
    <mergeCell ref="A60:D60"/>
    <mergeCell ref="H60:I60"/>
    <mergeCell ref="A61:G61"/>
    <mergeCell ref="H61:I61"/>
    <mergeCell ref="A62:D62"/>
    <mergeCell ref="H62:I62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B19"/>
    <mergeCell ref="C19:F19"/>
    <mergeCell ref="C20:F20"/>
    <mergeCell ref="C21:F21"/>
    <mergeCell ref="A10:I10"/>
    <mergeCell ref="A11:I11"/>
    <mergeCell ref="A12:I12"/>
    <mergeCell ref="A13:I13"/>
    <mergeCell ref="A14:I14"/>
    <mergeCell ref="A16:I16"/>
    <mergeCell ref="A4:I4"/>
    <mergeCell ref="A5:I5"/>
    <mergeCell ref="A6:I6"/>
    <mergeCell ref="A7:I7"/>
    <mergeCell ref="A8:I8"/>
    <mergeCell ref="A9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7" workbookViewId="0">
      <selection activeCell="B6" sqref="B6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1</vt:i4>
      </vt:variant>
    </vt:vector>
  </HeadingPairs>
  <TitlesOfParts>
    <vt:vector size="6" baseType="lpstr">
      <vt:lpstr>fin sumos pagal paskirti</vt:lpstr>
      <vt:lpstr>fin sumu likuciai</vt:lpstr>
      <vt:lpstr>finansine bukle</vt:lpstr>
      <vt:lpstr>veiklos</vt:lpstr>
      <vt:lpstr>aiskinamasis rastas</vt:lpstr>
      <vt:lpstr>'aiskinamasis rastas'!_Hlk481756481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2017-05-08T05:46:52Z</dcterms:modified>
</cp:coreProperties>
</file>